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4.2022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<sst xmlns="http://schemas.openxmlformats.org/spreadsheetml/2006/main" count="89" uniqueCount="86">
  <si>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</si>
  <si>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</si>
  <si>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</si>
  <si>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</si>
  <si>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</si>
  <si>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</si>
  <si>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</si>
  <si>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</si>
  <si>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</si>
  <si>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</si>
  <si>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</si>
  <si>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</si>
  <si>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</si>
  <si>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</si>
  <si>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</si>
  <si>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</si>
  <si>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</si>
  <si>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</si>
  <si>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</si>
  <si>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</si>
  <si>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</si>
  <si>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</si>
  <si>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</si>
  <si>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</si>
  <si>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</si>
  <si>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</si>
  <si>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</si>
  <si>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</si>
  <si>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</si>
  <si>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</si>
  <si>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</si>
  <si>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</si>
  <si>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</si>
  <si>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</si>
  <si>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</si>
  <si>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</si>
  <si>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</si>
  <si>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</si>
  <si>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</si>
  <si>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</si>
  <si>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</si>
  <si>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</si>
  <si>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</si>
  <si>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</si>
  <si>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</si>
  <si>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</si>
  <si>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</si>
  <si>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</si>
  <si>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</si>
  <si>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</si>
  <si>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</si>
  <si>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</si>
  <si>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</si>
  <si>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</si>
  <si>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</si>
  <si>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</si>
  <si>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</si>
  <si>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</si>
  <si>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</si>
  <si>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</si>
  <si>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</si>
  <si>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</si>
  <si>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</si>
  <si>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</si>
  <si>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</si>
  <si>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</si>
  <si>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</si>
  <si>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</si>
  <si>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</si>
  <si>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</si>
  <si>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</si>
  <si>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</si>
  <si>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</si>
  <si>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</si>
  <si>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</si>
  <si>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</si>
  <si>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</si>
  <si>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</si>
  <si>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</si>
  <si>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</si>
  <si>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</si>
  <si>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</si>
  <si>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</si>
  <si>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</si>
  <si>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>за I квартал</t>
  </si>
  <si>
    <t>соотношение 2022г. к 2021г. (%)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</si>
</sst>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49" fontId="16" fillId="0" borderId="12" xfId="0" applyNumberFormat="1" applyFont="1" applyBorder="1" applyAlignment="1">
      <alignment vertical="top" wrapText="1"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33" borderId="11" xfId="58" applyFont="1" applyFill="1" applyBorder="1" applyAlignment="1">
      <alignment horizontal="center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49" fontId="9" fillId="33" borderId="15" xfId="58" applyNumberFormat="1" applyFont="1" applyFill="1" applyBorder="1" applyAlignment="1">
      <alignment horizontal="right" vertical="top" wrapText="1"/>
      <protection/>
    </xf>
    <xf numFmtId="0" fontId="10" fillId="33" borderId="10" xfId="58" applyFont="1" applyFill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19" xfId="58" applyFont="1" applyBorder="1" applyAlignment="1">
      <alignment horizontal="center" vertical="center" wrapText="1"/>
      <protection/>
    </xf>
    <xf numFmtId="9" fontId="12" fillId="0" borderId="20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173" fontId="12" fillId="0" borderId="21" xfId="58" applyNumberFormat="1" applyFont="1" applyFill="1" applyBorder="1" applyAlignment="1">
      <alignment horizontal="right" vertical="center"/>
      <protection/>
    </xf>
    <xf numFmtId="173" fontId="12" fillId="0" borderId="22" xfId="58" applyNumberFormat="1" applyFont="1" applyFill="1" applyBorder="1" applyAlignment="1">
      <alignment horizontal="right" vertical="center"/>
      <protection/>
    </xf>
    <xf numFmtId="172" fontId="13" fillId="0" borderId="23" xfId="58" applyNumberFormat="1" applyFont="1" applyBorder="1" applyAlignment="1">
      <alignment horizontal="right" vertical="center"/>
      <protection/>
    </xf>
    <xf numFmtId="173" fontId="9" fillId="0" borderId="21" xfId="58" applyNumberFormat="1" applyFont="1" applyFill="1" applyBorder="1" applyAlignment="1">
      <alignment horizontal="right" vertical="center"/>
      <protection/>
    </xf>
    <xf numFmtId="173" fontId="9" fillId="33" borderId="21" xfId="58" applyNumberFormat="1" applyFont="1" applyFill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2" fontId="7" fillId="0" borderId="23" xfId="58" applyNumberFormat="1" applyFont="1" applyBorder="1" applyAlignment="1">
      <alignment horizontal="right" vertical="center"/>
      <protection/>
    </xf>
    <xf numFmtId="173" fontId="12" fillId="33" borderId="21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3" fontId="14" fillId="33" borderId="21" xfId="58" applyNumberFormat="1" applyFont="1" applyFill="1" applyBorder="1" applyAlignment="1">
      <alignment horizontal="right" vertical="center"/>
      <protection/>
    </xf>
    <xf numFmtId="172" fontId="13" fillId="33" borderId="23" xfId="58" applyNumberFormat="1" applyFont="1" applyFill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9" fontId="12" fillId="0" borderId="27" xfId="66" applyFont="1" applyFill="1" applyBorder="1" applyAlignment="1">
      <alignment horizontal="right" vertical="center" wrapText="1"/>
    </xf>
    <xf numFmtId="9" fontId="9" fillId="0" borderId="27" xfId="66" applyFont="1" applyFill="1" applyBorder="1" applyAlignment="1">
      <alignment horizontal="right" vertical="center" wrapText="1"/>
    </xf>
    <xf numFmtId="9" fontId="12" fillId="33" borderId="27" xfId="66" applyFont="1" applyFill="1" applyBorder="1" applyAlignment="1">
      <alignment horizontal="right" vertical="center" wrapText="1"/>
    </xf>
    <xf numFmtId="9" fontId="12" fillId="0" borderId="28" xfId="66" applyFont="1" applyFill="1" applyBorder="1" applyAlignment="1">
      <alignment horizontal="right" vertical="center" wrapText="1"/>
    </xf>
    <xf numFmtId="9" fontId="12" fillId="0" borderId="29" xfId="66" applyFont="1" applyFill="1" applyBorder="1" applyAlignment="1">
      <alignment horizontal="right" vertical="center" wrapText="1"/>
    </xf>
    <xf numFmtId="9" fontId="16" fillId="0" borderId="27" xfId="66" applyFont="1" applyBorder="1" applyAlignment="1">
      <alignment horizontal="right" vertical="center" wrapText="1"/>
    </xf>
    <xf numFmtId="9" fontId="16" fillId="0" borderId="20" xfId="66" applyFont="1" applyBorder="1" applyAlignment="1">
      <alignment horizontal="right" vertical="center" wrapText="1"/>
    </xf>
    <xf numFmtId="0" fontId="8" fillId="0" borderId="30" xfId="58" applyFont="1" applyBorder="1" applyAlignment="1">
      <alignment horizontal="justify" vertical="center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12" fillId="2" borderId="12" xfId="58" applyFont="1" applyFill="1" applyBorder="1" applyAlignment="1">
      <alignment wrapText="1"/>
      <protection/>
    </xf>
    <xf numFmtId="173" fontId="12" fillId="2" borderId="32" xfId="58" applyNumberFormat="1" applyFont="1" applyFill="1" applyBorder="1" applyAlignment="1">
      <alignment horizontal="right" vertical="center"/>
      <protection/>
    </xf>
    <xf numFmtId="173" fontId="12" fillId="2" borderId="33" xfId="58" applyNumberFormat="1" applyFont="1" applyFill="1" applyBorder="1" applyAlignment="1">
      <alignment horizontal="right" vertical="center"/>
      <protection/>
    </xf>
    <xf numFmtId="172" fontId="13" fillId="2" borderId="34" xfId="58" applyNumberFormat="1" applyFont="1" applyFill="1" applyBorder="1" applyAlignment="1">
      <alignment horizontal="right" vertical="center"/>
      <protection/>
    </xf>
    <xf numFmtId="9" fontId="12" fillId="2" borderId="35" xfId="66" applyFont="1" applyFill="1" applyBorder="1" applyAlignment="1">
      <alignment horizontal="right" vertical="center" wrapText="1"/>
    </xf>
    <xf numFmtId="9" fontId="12" fillId="2" borderId="34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vertical="center" wrapText="1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3" fontId="12" fillId="2" borderId="21" xfId="58" applyNumberFormat="1" applyFont="1" applyFill="1" applyBorder="1" applyAlignment="1">
      <alignment horizontal="right" vertical="center"/>
      <protection/>
    </xf>
    <xf numFmtId="172" fontId="13" fillId="2" borderId="23" xfId="58" applyNumberFormat="1" applyFont="1" applyFill="1" applyBorder="1" applyAlignment="1">
      <alignment horizontal="right" vertical="center"/>
      <protection/>
    </xf>
    <xf numFmtId="9" fontId="12" fillId="2" borderId="27" xfId="66" applyFont="1" applyFill="1" applyBorder="1" applyAlignment="1">
      <alignment horizontal="right" vertical="center" wrapText="1"/>
    </xf>
    <xf numFmtId="9" fontId="12" fillId="2" borderId="20" xfId="66" applyFont="1" applyFill="1" applyBorder="1" applyAlignment="1">
      <alignment horizontal="right" vertical="center" wrapText="1"/>
    </xf>
    <xf numFmtId="0" fontId="12" fillId="13" borderId="12" xfId="58" applyFont="1" applyFill="1" applyBorder="1" applyAlignment="1">
      <alignment vertical="center" wrapText="1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3" fontId="12" fillId="13" borderId="21" xfId="58" applyNumberFormat="1" applyFont="1" applyFill="1" applyBorder="1" applyAlignment="1">
      <alignment horizontal="right" vertical="center"/>
      <protection/>
    </xf>
    <xf numFmtId="172" fontId="13" fillId="13" borderId="23" xfId="58" applyNumberFormat="1" applyFont="1" applyFill="1" applyBorder="1" applyAlignment="1">
      <alignment horizontal="right" vertical="center"/>
      <protection/>
    </xf>
    <xf numFmtId="9" fontId="12" fillId="13" borderId="27" xfId="66" applyFont="1" applyFill="1" applyBorder="1" applyAlignment="1">
      <alignment horizontal="right" vertical="center" wrapText="1"/>
    </xf>
    <xf numFmtId="9" fontId="12" fillId="13" borderId="20" xfId="66" applyFont="1" applyFill="1" applyBorder="1" applyAlignment="1">
      <alignment horizontal="right" vertical="center" wrapText="1"/>
    </xf>
    <xf numFmtId="173" fontId="14" fillId="13" borderId="21" xfId="58" applyNumberFormat="1" applyFont="1" applyFill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36" xfId="58" applyNumberFormat="1" applyFont="1" applyFill="1" applyBorder="1" applyAlignment="1">
      <alignment horizontal="center" vertical="top" wrapText="1"/>
      <protection/>
    </xf>
    <xf numFmtId="49" fontId="3" fillId="33" borderId="37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H87" sqref="H87"/>
    </sheetView>
  </sheetViews>
  <sheetFormatPr defaultColWidth="9.00390625" defaultRowHeight="12.75"/>
  <cols>
    <col min="1" max="1" width="43.375" style="0" customWidth="1"/>
    <col min="2" max="2" width="10.75390625" style="0" customWidth="1"/>
    <col min="3" max="3" width="10.375" style="0" customWidth="1"/>
    <col min="4" max="4" width="11.00390625" style="0" customWidth="1"/>
    <col min="5" max="5" width="10.625" style="0" customWidth="1"/>
    <col min="6" max="6" width="9.25390625" style="0" customWidth="1"/>
    <col min="7" max="8" width="10.875" style="0" customWidth="1"/>
    <col min="9" max="9" width="13.00390625" style="0" customWidth="1"/>
  </cols>
  <sheetData>
    <row r="1" spans="1:9" ht="15.7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73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96" t="s">
        <v>84</v>
      </c>
      <c r="B3" s="96"/>
      <c r="C3" s="96"/>
      <c r="D3" s="96"/>
      <c r="E3" s="96"/>
      <c r="F3" s="96"/>
      <c r="G3" s="96"/>
      <c r="H3" s="96"/>
      <c r="I3" s="96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7.5" customHeight="1" thickBot="1">
      <c r="A5" s="68"/>
      <c r="B5" s="89">
        <v>2021</v>
      </c>
      <c r="C5" s="90"/>
      <c r="D5" s="91"/>
      <c r="E5" s="89">
        <v>2022</v>
      </c>
      <c r="F5" s="90"/>
      <c r="G5" s="90"/>
      <c r="H5" s="92" t="s">
        <v>85</v>
      </c>
      <c r="I5" s="93"/>
    </row>
    <row r="6" spans="1:9" ht="24.75" thickBot="1">
      <c r="A6" s="69" t="s">
        <v>1</v>
      </c>
      <c r="B6" s="34" t="s">
        <v>30</v>
      </c>
      <c r="C6" s="25" t="s">
        <v>31</v>
      </c>
      <c r="D6" s="39" t="s">
        <v>17</v>
      </c>
      <c r="E6" s="34" t="s">
        <v>30</v>
      </c>
      <c r="F6" s="25" t="s">
        <v>31</v>
      </c>
      <c r="G6" s="35" t="s">
        <v>17</v>
      </c>
      <c r="H6" s="26" t="s">
        <v>82</v>
      </c>
      <c r="I6" s="25" t="s">
        <v>83</v>
      </c>
    </row>
    <row r="7" spans="1:9" ht="13.5" thickBot="1">
      <c r="A7" s="32">
        <v>1</v>
      </c>
      <c r="B7" s="38">
        <v>2</v>
      </c>
      <c r="C7" s="41">
        <v>3</v>
      </c>
      <c r="D7" s="40">
        <v>4</v>
      </c>
      <c r="E7" s="32">
        <v>5</v>
      </c>
      <c r="F7" s="36">
        <v>6</v>
      </c>
      <c r="G7" s="37">
        <v>7</v>
      </c>
      <c r="H7" s="32">
        <v>8</v>
      </c>
      <c r="I7" s="33">
        <v>9</v>
      </c>
    </row>
    <row r="8" spans="1:9" ht="12.75">
      <c r="A8" s="70" t="s">
        <v>18</v>
      </c>
      <c r="B8" s="71">
        <f>B9+B12+B13+B17+B18+B19+B21+B22+B23+B24+B11</f>
        <v>182986.4</v>
      </c>
      <c r="C8" s="72">
        <f>C9+C12+C13+C17+C18+C19+C21+C22+C23+C24+C11</f>
        <v>46063.99999999999</v>
      </c>
      <c r="D8" s="73">
        <f>C8/B8*100</f>
        <v>25.173455513633797</v>
      </c>
      <c r="E8" s="71">
        <f>E9+E12+E13+E17+E18+E19+E21+E22+E23+E24+E11</f>
        <v>285964.9</v>
      </c>
      <c r="F8" s="72">
        <f>F9+F12+F13+F17+F18+F19+F21+F22+F23+F24+F11</f>
        <v>133878.7</v>
      </c>
      <c r="G8" s="73">
        <f>F8/E8*100</f>
        <v>46.81647992463411</v>
      </c>
      <c r="H8" s="74">
        <f>E8/B8</f>
        <v>1.5627658667529392</v>
      </c>
      <c r="I8" s="75">
        <f>F8/C8</f>
        <v>2.906362886418896</v>
      </c>
    </row>
    <row r="9" spans="1:9" ht="12.75">
      <c r="A9" s="27" t="s">
        <v>15</v>
      </c>
      <c r="B9" s="46">
        <f>B10</f>
        <v>105110</v>
      </c>
      <c r="C9" s="45">
        <f>C10</f>
        <v>22820.5</v>
      </c>
      <c r="D9" s="47">
        <f>C9/B9*100</f>
        <v>21.711064598991534</v>
      </c>
      <c r="E9" s="46">
        <f>E10</f>
        <v>119178</v>
      </c>
      <c r="F9" s="45">
        <f>F10</f>
        <v>29098.4</v>
      </c>
      <c r="G9" s="47">
        <f aca="true" t="shared" si="0" ref="G9:G33">F9/E9*100</f>
        <v>24.415915689137258</v>
      </c>
      <c r="H9" s="61">
        <f aca="true" t="shared" si="1" ref="H9:I24">E9/B9</f>
        <v>1.1338407382741889</v>
      </c>
      <c r="I9" s="42">
        <f t="shared" si="1"/>
        <v>1.2750991433141254</v>
      </c>
    </row>
    <row r="10" spans="1:9" ht="12.75">
      <c r="A10" s="28" t="s">
        <v>0</v>
      </c>
      <c r="B10" s="50">
        <v>105110</v>
      </c>
      <c r="C10" s="49">
        <v>22820.5</v>
      </c>
      <c r="D10" s="51">
        <f>C10/B10*100</f>
        <v>21.711064598991534</v>
      </c>
      <c r="E10" s="50">
        <v>119178</v>
      </c>
      <c r="F10" s="49">
        <v>29098.4</v>
      </c>
      <c r="G10" s="51">
        <f t="shared" si="0"/>
        <v>24.415915689137258</v>
      </c>
      <c r="H10" s="62">
        <f t="shared" si="1"/>
        <v>1.1338407382741889</v>
      </c>
      <c r="I10" s="43">
        <f t="shared" si="1"/>
        <v>1.2750991433141254</v>
      </c>
    </row>
    <row r="11" spans="1:9" ht="12.75">
      <c r="A11" s="27" t="s">
        <v>76</v>
      </c>
      <c r="B11" s="46">
        <v>14890</v>
      </c>
      <c r="C11" s="52">
        <v>3340.4</v>
      </c>
      <c r="D11" s="51">
        <f>C11/B11*100</f>
        <v>22.43384822028207</v>
      </c>
      <c r="E11" s="46">
        <v>14480</v>
      </c>
      <c r="F11" s="52">
        <v>3736</v>
      </c>
      <c r="G11" s="51">
        <f t="shared" si="0"/>
        <v>25.80110497237569</v>
      </c>
      <c r="H11" s="61">
        <f t="shared" si="1"/>
        <v>0.9724647414372062</v>
      </c>
      <c r="I11" s="42">
        <f t="shared" si="1"/>
        <v>1.118428930666986</v>
      </c>
    </row>
    <row r="12" spans="1:9" ht="12.75">
      <c r="A12" s="27" t="s">
        <v>2</v>
      </c>
      <c r="B12" s="46">
        <v>8643</v>
      </c>
      <c r="C12" s="52">
        <v>3375.3</v>
      </c>
      <c r="D12" s="47">
        <f aca="true" t="shared" si="2" ref="D12:D21">C12/B12*100</f>
        <v>39.05241235682055</v>
      </c>
      <c r="E12" s="46">
        <v>23380</v>
      </c>
      <c r="F12" s="52">
        <v>13282.4</v>
      </c>
      <c r="G12" s="47">
        <f t="shared" si="0"/>
        <v>56.8109495295124</v>
      </c>
      <c r="H12" s="61">
        <f t="shared" si="1"/>
        <v>2.705079254888349</v>
      </c>
      <c r="I12" s="42">
        <f t="shared" si="1"/>
        <v>3.935176132491926</v>
      </c>
    </row>
    <row r="13" spans="1:9" ht="12.75">
      <c r="A13" s="27" t="s">
        <v>3</v>
      </c>
      <c r="B13" s="46">
        <f>B14+B15+B16</f>
        <v>13870</v>
      </c>
      <c r="C13" s="45">
        <f>C14+C15+C16</f>
        <v>2433</v>
      </c>
      <c r="D13" s="47">
        <f t="shared" si="2"/>
        <v>17.541456380677722</v>
      </c>
      <c r="E13" s="46">
        <f>E14+E15+E16</f>
        <v>16645</v>
      </c>
      <c r="F13" s="45">
        <f>F14+F15+F16</f>
        <v>3798.6</v>
      </c>
      <c r="G13" s="47">
        <f t="shared" si="0"/>
        <v>22.821267647942324</v>
      </c>
      <c r="H13" s="61">
        <f t="shared" si="1"/>
        <v>1.2000720980533526</v>
      </c>
      <c r="I13" s="42">
        <f t="shared" si="1"/>
        <v>1.5612823674475955</v>
      </c>
    </row>
    <row r="14" spans="1:9" ht="12.75">
      <c r="A14" s="28" t="s">
        <v>78</v>
      </c>
      <c r="B14" s="50">
        <v>2040</v>
      </c>
      <c r="C14" s="48">
        <v>153.5</v>
      </c>
      <c r="D14" s="47">
        <f t="shared" si="2"/>
        <v>7.5245098039215685</v>
      </c>
      <c r="E14" s="50">
        <v>2100</v>
      </c>
      <c r="F14" s="48">
        <v>334.1</v>
      </c>
      <c r="G14" s="47">
        <f t="shared" si="0"/>
        <v>15.90952380952381</v>
      </c>
      <c r="H14" s="62">
        <f t="shared" si="1"/>
        <v>1.0294117647058822</v>
      </c>
      <c r="I14" s="43">
        <f t="shared" si="1"/>
        <v>2.1765472312703587</v>
      </c>
    </row>
    <row r="15" spans="1:9" ht="12.75">
      <c r="A15" s="28" t="s">
        <v>8</v>
      </c>
      <c r="B15" s="50">
        <v>530</v>
      </c>
      <c r="C15" s="48">
        <v>63.7</v>
      </c>
      <c r="D15" s="47">
        <f t="shared" si="2"/>
        <v>12.018867924528303</v>
      </c>
      <c r="E15" s="50">
        <v>545</v>
      </c>
      <c r="F15" s="48">
        <v>75</v>
      </c>
      <c r="G15" s="47">
        <f t="shared" si="0"/>
        <v>13.761467889908257</v>
      </c>
      <c r="H15" s="62">
        <f t="shared" si="1"/>
        <v>1.028301886792453</v>
      </c>
      <c r="I15" s="43">
        <f t="shared" si="1"/>
        <v>1.1773940345368916</v>
      </c>
    </row>
    <row r="16" spans="1:9" ht="12.75">
      <c r="A16" s="28" t="s">
        <v>77</v>
      </c>
      <c r="B16" s="50">
        <v>11300</v>
      </c>
      <c r="C16" s="48">
        <v>2215.8</v>
      </c>
      <c r="D16" s="47">
        <f t="shared" si="2"/>
        <v>19.608849557522127</v>
      </c>
      <c r="E16" s="50">
        <v>14000</v>
      </c>
      <c r="F16" s="48">
        <v>3389.5</v>
      </c>
      <c r="G16" s="47">
        <f t="shared" si="0"/>
        <v>24.210714285714285</v>
      </c>
      <c r="H16" s="62">
        <f t="shared" si="1"/>
        <v>1.238938053097345</v>
      </c>
      <c r="I16" s="43">
        <f t="shared" si="1"/>
        <v>1.5296958209224658</v>
      </c>
    </row>
    <row r="17" spans="1:9" ht="12.75">
      <c r="A17" s="27" t="s">
        <v>19</v>
      </c>
      <c r="B17" s="46">
        <v>2610</v>
      </c>
      <c r="C17" s="52">
        <v>481.1</v>
      </c>
      <c r="D17" s="47">
        <f t="shared" si="2"/>
        <v>18.43295019157088</v>
      </c>
      <c r="E17" s="46">
        <v>2680</v>
      </c>
      <c r="F17" s="52">
        <v>794</v>
      </c>
      <c r="G17" s="47">
        <f t="shared" si="0"/>
        <v>29.626865671641788</v>
      </c>
      <c r="H17" s="61">
        <f t="shared" si="1"/>
        <v>1.0268199233716475</v>
      </c>
      <c r="I17" s="42">
        <f t="shared" si="1"/>
        <v>1.6503845354396174</v>
      </c>
    </row>
    <row r="18" spans="1:9" ht="36">
      <c r="A18" s="27" t="s">
        <v>36</v>
      </c>
      <c r="B18" s="46">
        <v>28280</v>
      </c>
      <c r="C18" s="52">
        <v>7026.2</v>
      </c>
      <c r="D18" s="47">
        <f t="shared" si="2"/>
        <v>24.845120226308346</v>
      </c>
      <c r="E18" s="46">
        <v>29780</v>
      </c>
      <c r="F18" s="52">
        <v>7221.4</v>
      </c>
      <c r="G18" s="47">
        <f t="shared" si="0"/>
        <v>24.24916051040967</v>
      </c>
      <c r="H18" s="61">
        <f t="shared" si="1"/>
        <v>1.0530410183875532</v>
      </c>
      <c r="I18" s="42">
        <f t="shared" si="1"/>
        <v>1.027781731234522</v>
      </c>
    </row>
    <row r="19" spans="1:9" ht="24">
      <c r="A19" s="27" t="s">
        <v>9</v>
      </c>
      <c r="B19" s="46">
        <f>B20</f>
        <v>90</v>
      </c>
      <c r="C19" s="45">
        <f>C20</f>
        <v>116.7</v>
      </c>
      <c r="D19" s="47">
        <f t="shared" si="2"/>
        <v>129.66666666666666</v>
      </c>
      <c r="E19" s="46">
        <f>E20</f>
        <v>167</v>
      </c>
      <c r="F19" s="45">
        <f>F20</f>
        <v>376</v>
      </c>
      <c r="G19" s="47">
        <f t="shared" si="0"/>
        <v>225.14970059880238</v>
      </c>
      <c r="H19" s="61">
        <f t="shared" si="1"/>
        <v>1.8555555555555556</v>
      </c>
      <c r="I19" s="42">
        <f t="shared" si="1"/>
        <v>3.221936589545844</v>
      </c>
    </row>
    <row r="20" spans="1:9" ht="12.75">
      <c r="A20" s="28" t="s">
        <v>10</v>
      </c>
      <c r="B20" s="50">
        <v>90</v>
      </c>
      <c r="C20" s="49">
        <v>116.7</v>
      </c>
      <c r="D20" s="51">
        <f t="shared" si="2"/>
        <v>129.66666666666666</v>
      </c>
      <c r="E20" s="50">
        <v>167</v>
      </c>
      <c r="F20" s="49">
        <v>376</v>
      </c>
      <c r="G20" s="51">
        <f t="shared" si="0"/>
        <v>225.14970059880238</v>
      </c>
      <c r="H20" s="62">
        <f t="shared" si="1"/>
        <v>1.8555555555555556</v>
      </c>
      <c r="I20" s="43">
        <f t="shared" si="1"/>
        <v>3.221936589545844</v>
      </c>
    </row>
    <row r="21" spans="1:9" ht="24">
      <c r="A21" s="27" t="s">
        <v>11</v>
      </c>
      <c r="B21" s="46">
        <v>2887</v>
      </c>
      <c r="C21" s="52">
        <v>727.2</v>
      </c>
      <c r="D21" s="47">
        <f t="shared" si="2"/>
        <v>25.18877727745064</v>
      </c>
      <c r="E21" s="46">
        <v>2420</v>
      </c>
      <c r="F21" s="52">
        <v>579.3</v>
      </c>
      <c r="G21" s="47">
        <f t="shared" si="0"/>
        <v>23.93801652892562</v>
      </c>
      <c r="H21" s="61">
        <f t="shared" si="1"/>
        <v>0.8382403879459647</v>
      </c>
      <c r="I21" s="42">
        <f t="shared" si="1"/>
        <v>0.7966171617161715</v>
      </c>
    </row>
    <row r="22" spans="1:9" ht="24">
      <c r="A22" s="27" t="s">
        <v>20</v>
      </c>
      <c r="B22" s="46">
        <v>6200</v>
      </c>
      <c r="C22" s="52">
        <v>5288.1</v>
      </c>
      <c r="D22" s="47">
        <f>C22/B22*100</f>
        <v>85.29193548387097</v>
      </c>
      <c r="E22" s="46">
        <v>76500</v>
      </c>
      <c r="F22" s="52">
        <v>74686.7</v>
      </c>
      <c r="G22" s="47">
        <f t="shared" si="0"/>
        <v>97.62967320261437</v>
      </c>
      <c r="H22" s="61">
        <f t="shared" si="1"/>
        <v>12.338709677419354</v>
      </c>
      <c r="I22" s="42">
        <f t="shared" si="1"/>
        <v>14.123541536657777</v>
      </c>
    </row>
    <row r="23" spans="1:9" ht="12.75">
      <c r="A23" s="27" t="s">
        <v>21</v>
      </c>
      <c r="B23" s="46">
        <v>170</v>
      </c>
      <c r="C23" s="52">
        <v>121.3</v>
      </c>
      <c r="D23" s="47">
        <f>C23/B23*100</f>
        <v>71.35294117647058</v>
      </c>
      <c r="E23" s="46">
        <v>200</v>
      </c>
      <c r="F23" s="52">
        <v>174.1</v>
      </c>
      <c r="G23" s="47">
        <f t="shared" si="0"/>
        <v>87.05</v>
      </c>
      <c r="H23" s="61">
        <f t="shared" si="1"/>
        <v>1.1764705882352942</v>
      </c>
      <c r="I23" s="42">
        <f t="shared" si="1"/>
        <v>1.4352844187963727</v>
      </c>
    </row>
    <row r="24" spans="1:9" ht="12.75">
      <c r="A24" s="27" t="s">
        <v>4</v>
      </c>
      <c r="B24" s="46">
        <v>236.4</v>
      </c>
      <c r="C24" s="52">
        <v>334.2</v>
      </c>
      <c r="D24" s="47">
        <f>C24/B24*100</f>
        <v>141.37055837563452</v>
      </c>
      <c r="E24" s="46">
        <v>534.9</v>
      </c>
      <c r="F24" s="52">
        <v>131.8</v>
      </c>
      <c r="G24" s="47">
        <f t="shared" si="0"/>
        <v>24.640119648532437</v>
      </c>
      <c r="H24" s="61">
        <f t="shared" si="1"/>
        <v>2.262690355329949</v>
      </c>
      <c r="I24" s="42">
        <f t="shared" si="1"/>
        <v>0.39437462597247164</v>
      </c>
    </row>
    <row r="25" spans="1:9" ht="12.75">
      <c r="A25" s="76" t="s">
        <v>16</v>
      </c>
      <c r="B25" s="77">
        <f>B26+B31+B32</f>
        <v>736215.0999999999</v>
      </c>
      <c r="C25" s="78">
        <f>C26+C31+C32</f>
        <v>203164.30000000002</v>
      </c>
      <c r="D25" s="79">
        <f aca="true" t="shared" si="3" ref="D25:D32">C25/B25*100</f>
        <v>27.59578009198671</v>
      </c>
      <c r="E25" s="77">
        <f>E26+E31+E32</f>
        <v>1209674</v>
      </c>
      <c r="F25" s="78">
        <f>F26+F31+F32</f>
        <v>186641.19999999998</v>
      </c>
      <c r="G25" s="79">
        <f t="shared" si="0"/>
        <v>15.429049479446528</v>
      </c>
      <c r="H25" s="80">
        <f aca="true" t="shared" si="4" ref="H25:I81">E25/B25</f>
        <v>1.643098599852136</v>
      </c>
      <c r="I25" s="81">
        <f t="shared" si="4"/>
        <v>0.9186712429299831</v>
      </c>
    </row>
    <row r="26" spans="1:9" ht="36">
      <c r="A26" s="28" t="s">
        <v>22</v>
      </c>
      <c r="B26" s="50">
        <f>B27+B28+B29+B30</f>
        <v>724182.5999999999</v>
      </c>
      <c r="C26" s="48">
        <f>C27+C28+C29+C30</f>
        <v>202861.7</v>
      </c>
      <c r="D26" s="51">
        <f t="shared" si="3"/>
        <v>28.01250679041447</v>
      </c>
      <c r="E26" s="50">
        <f>E27+E28+E29+E30</f>
        <v>1204674</v>
      </c>
      <c r="F26" s="48">
        <f>F27+F28+F29+F30</f>
        <v>186342.69999999998</v>
      </c>
      <c r="G26" s="51">
        <f t="shared" si="0"/>
        <v>15.468309268731623</v>
      </c>
      <c r="H26" s="62">
        <f t="shared" si="4"/>
        <v>1.6634948147055733</v>
      </c>
      <c r="I26" s="43">
        <f t="shared" si="4"/>
        <v>0.918570139163775</v>
      </c>
    </row>
    <row r="27" spans="1:9" ht="24">
      <c r="A27" s="28" t="s">
        <v>23</v>
      </c>
      <c r="B27" s="50">
        <v>218062.3</v>
      </c>
      <c r="C27" s="49">
        <v>92619.5</v>
      </c>
      <c r="D27" s="51">
        <f t="shared" si="3"/>
        <v>42.47387099925113</v>
      </c>
      <c r="E27" s="50">
        <v>329944</v>
      </c>
      <c r="F27" s="49">
        <v>65888.9</v>
      </c>
      <c r="G27" s="51">
        <f t="shared" si="0"/>
        <v>19.969722134665275</v>
      </c>
      <c r="H27" s="62">
        <f t="shared" si="4"/>
        <v>1.5130721816655148</v>
      </c>
      <c r="I27" s="43">
        <f t="shared" si="4"/>
        <v>0.7113933890811329</v>
      </c>
    </row>
    <row r="28" spans="1:9" ht="24">
      <c r="A28" s="28" t="s">
        <v>24</v>
      </c>
      <c r="B28" s="50">
        <v>74029.3</v>
      </c>
      <c r="C28" s="49">
        <v>4639.5</v>
      </c>
      <c r="D28" s="51">
        <f t="shared" si="3"/>
        <v>6.267113156547476</v>
      </c>
      <c r="E28" s="50">
        <v>301287.3</v>
      </c>
      <c r="F28" s="49">
        <v>5034.5</v>
      </c>
      <c r="G28" s="51">
        <f t="shared" si="0"/>
        <v>1.6709964210240524</v>
      </c>
      <c r="H28" s="62">
        <f t="shared" si="4"/>
        <v>4.069838563919961</v>
      </c>
      <c r="I28" s="43">
        <f t="shared" si="4"/>
        <v>1.085138484750512</v>
      </c>
    </row>
    <row r="29" spans="1:9" ht="24">
      <c r="A29" s="28" t="s">
        <v>25</v>
      </c>
      <c r="B29" s="50">
        <v>414521.8</v>
      </c>
      <c r="C29" s="49">
        <v>101507.1</v>
      </c>
      <c r="D29" s="51">
        <f t="shared" si="3"/>
        <v>24.487759148011033</v>
      </c>
      <c r="E29" s="50">
        <v>555873.5</v>
      </c>
      <c r="F29" s="49">
        <v>111220</v>
      </c>
      <c r="G29" s="51">
        <f t="shared" si="0"/>
        <v>20.00814933613493</v>
      </c>
      <c r="H29" s="62">
        <f t="shared" si="4"/>
        <v>1.340999435976588</v>
      </c>
      <c r="I29" s="43">
        <f t="shared" si="4"/>
        <v>1.0956869026895655</v>
      </c>
    </row>
    <row r="30" spans="1:9" ht="12.75">
      <c r="A30" s="28" t="s">
        <v>26</v>
      </c>
      <c r="B30" s="50">
        <v>17569.2</v>
      </c>
      <c r="C30" s="49">
        <v>4095.6</v>
      </c>
      <c r="D30" s="51">
        <f t="shared" si="3"/>
        <v>23.311249231609864</v>
      </c>
      <c r="E30" s="50">
        <v>17569.2</v>
      </c>
      <c r="F30" s="49">
        <v>4199.3</v>
      </c>
      <c r="G30" s="51">
        <f t="shared" si="0"/>
        <v>23.901486692621177</v>
      </c>
      <c r="H30" s="62">
        <f t="shared" si="4"/>
        <v>1</v>
      </c>
      <c r="I30" s="43">
        <f t="shared" si="4"/>
        <v>1.0253198554546343</v>
      </c>
    </row>
    <row r="31" spans="1:9" ht="12.75">
      <c r="A31" s="28" t="s">
        <v>62</v>
      </c>
      <c r="B31" s="50">
        <v>12032.5</v>
      </c>
      <c r="C31" s="49">
        <v>416.1</v>
      </c>
      <c r="D31" s="51">
        <f t="shared" si="3"/>
        <v>3.4581342198213174</v>
      </c>
      <c r="E31" s="50">
        <v>5000</v>
      </c>
      <c r="F31" s="49">
        <v>298.5</v>
      </c>
      <c r="G31" s="51">
        <f t="shared" si="0"/>
        <v>5.970000000000001</v>
      </c>
      <c r="H31" s="62">
        <f t="shared" si="4"/>
        <v>0.415541242468315</v>
      </c>
      <c r="I31" s="43">
        <f t="shared" si="4"/>
        <v>0.7173756308579669</v>
      </c>
    </row>
    <row r="32" spans="1:9" ht="48">
      <c r="A32" s="28" t="s">
        <v>63</v>
      </c>
      <c r="B32" s="50">
        <v>0</v>
      </c>
      <c r="C32" s="49">
        <v>-113.5</v>
      </c>
      <c r="D32" s="51" t="e">
        <f t="shared" si="3"/>
        <v>#DIV/0!</v>
      </c>
      <c r="E32" s="50"/>
      <c r="F32" s="49"/>
      <c r="G32" s="51" t="e">
        <f t="shared" si="0"/>
        <v>#DIV/0!</v>
      </c>
      <c r="H32" s="62" t="e">
        <f t="shared" si="4"/>
        <v>#DIV/0!</v>
      </c>
      <c r="I32" s="43">
        <f t="shared" si="4"/>
        <v>0</v>
      </c>
    </row>
    <row r="33" spans="1:9" ht="12.75">
      <c r="A33" s="82" t="s">
        <v>27</v>
      </c>
      <c r="B33" s="83">
        <f>B8+B25</f>
        <v>919201.4999999999</v>
      </c>
      <c r="C33" s="84">
        <f>C8+C25</f>
        <v>249228.30000000002</v>
      </c>
      <c r="D33" s="85">
        <f>C33/B33*100</f>
        <v>27.113565415200046</v>
      </c>
      <c r="E33" s="83">
        <f>E8+E25</f>
        <v>1495638.9</v>
      </c>
      <c r="F33" s="84">
        <f>F8+F25</f>
        <v>320519.9</v>
      </c>
      <c r="G33" s="85">
        <f t="shared" si="0"/>
        <v>21.43029978693387</v>
      </c>
      <c r="H33" s="86">
        <f t="shared" si="4"/>
        <v>1.6271066790034612</v>
      </c>
      <c r="I33" s="87">
        <f t="shared" si="4"/>
        <v>1.2860493772175954</v>
      </c>
    </row>
    <row r="34" spans="1:9" ht="12.75">
      <c r="A34" s="29"/>
      <c r="B34" s="53"/>
      <c r="C34" s="54"/>
      <c r="D34" s="55"/>
      <c r="E34" s="53"/>
      <c r="F34" s="54"/>
      <c r="G34" s="55"/>
      <c r="H34" s="63" t="e">
        <f t="shared" si="4"/>
        <v>#DIV/0!</v>
      </c>
      <c r="I34" s="44" t="e">
        <f t="shared" si="4"/>
        <v>#DIV/0!</v>
      </c>
    </row>
    <row r="35" spans="1:9" ht="12.75">
      <c r="A35" s="76" t="s">
        <v>12</v>
      </c>
      <c r="B35" s="77">
        <f>SUM(B36:B43)</f>
        <v>61345.8</v>
      </c>
      <c r="C35" s="78">
        <f>SUM(C36:C43)</f>
        <v>21757.300000000003</v>
      </c>
      <c r="D35" s="79">
        <f aca="true" t="shared" si="5" ref="D35:D41">C35/B35*100</f>
        <v>35.466649713590826</v>
      </c>
      <c r="E35" s="77">
        <f>SUM(E36:E43)</f>
        <v>97614.1</v>
      </c>
      <c r="F35" s="78">
        <f>SUM(F36:F43)</f>
        <v>21660.5</v>
      </c>
      <c r="G35" s="79">
        <f aca="true" t="shared" si="6" ref="G35:G46">F35/E35*100</f>
        <v>22.189929528623427</v>
      </c>
      <c r="H35" s="80">
        <f t="shared" si="4"/>
        <v>1.5912108082378909</v>
      </c>
      <c r="I35" s="81">
        <f t="shared" si="4"/>
        <v>0.9955509185422823</v>
      </c>
    </row>
    <row r="36" spans="1:9" ht="36">
      <c r="A36" s="28" t="s">
        <v>39</v>
      </c>
      <c r="B36" s="57">
        <v>1245</v>
      </c>
      <c r="C36" s="49">
        <v>416.4</v>
      </c>
      <c r="D36" s="51">
        <f t="shared" si="5"/>
        <v>33.445783132530124</v>
      </c>
      <c r="E36" s="57">
        <v>2000</v>
      </c>
      <c r="F36" s="49">
        <v>426.7</v>
      </c>
      <c r="G36" s="51">
        <f t="shared" si="6"/>
        <v>21.334999999999997</v>
      </c>
      <c r="H36" s="62">
        <f t="shared" si="4"/>
        <v>1.606425702811245</v>
      </c>
      <c r="I36" s="43">
        <f t="shared" si="4"/>
        <v>1.0247358309317964</v>
      </c>
    </row>
    <row r="37" spans="1:9" ht="36">
      <c r="A37" s="28" t="s">
        <v>40</v>
      </c>
      <c r="B37" s="57">
        <v>1262</v>
      </c>
      <c r="C37" s="49">
        <v>371.3</v>
      </c>
      <c r="D37" s="51">
        <f t="shared" si="5"/>
        <v>29.421553090332807</v>
      </c>
      <c r="E37" s="57">
        <v>1818</v>
      </c>
      <c r="F37" s="49">
        <v>452.7</v>
      </c>
      <c r="G37" s="51">
        <f t="shared" si="6"/>
        <v>24.900990099009903</v>
      </c>
      <c r="H37" s="62">
        <f t="shared" si="4"/>
        <v>1.4405705229793977</v>
      </c>
      <c r="I37" s="43">
        <f t="shared" si="4"/>
        <v>1.2192297333692432</v>
      </c>
    </row>
    <row r="38" spans="1:9" ht="48">
      <c r="A38" s="28" t="s">
        <v>41</v>
      </c>
      <c r="B38" s="57">
        <v>45899.6</v>
      </c>
      <c r="C38" s="49">
        <v>17937.2</v>
      </c>
      <c r="D38" s="51">
        <f t="shared" si="5"/>
        <v>39.079207661940416</v>
      </c>
      <c r="E38" s="57">
        <v>71512.8</v>
      </c>
      <c r="F38" s="49">
        <v>16037.4</v>
      </c>
      <c r="G38" s="51">
        <f t="shared" si="6"/>
        <v>22.425915360606773</v>
      </c>
      <c r="H38" s="62">
        <f t="shared" si="4"/>
        <v>1.5580266494697124</v>
      </c>
      <c r="I38" s="43">
        <f t="shared" si="4"/>
        <v>0.8940860334946368</v>
      </c>
    </row>
    <row r="39" spans="1:9" ht="12.75">
      <c r="A39" s="28" t="s">
        <v>69</v>
      </c>
      <c r="B39" s="57">
        <v>5.9</v>
      </c>
      <c r="C39" s="49">
        <v>0</v>
      </c>
      <c r="D39" s="51">
        <f t="shared" si="5"/>
        <v>0</v>
      </c>
      <c r="E39" s="57">
        <v>25.5</v>
      </c>
      <c r="F39" s="49">
        <v>0</v>
      </c>
      <c r="G39" s="51">
        <f t="shared" si="6"/>
        <v>0</v>
      </c>
      <c r="H39" s="62">
        <f t="shared" si="4"/>
        <v>4.322033898305085</v>
      </c>
      <c r="I39" s="43" t="e">
        <f t="shared" si="4"/>
        <v>#DIV/0!</v>
      </c>
    </row>
    <row r="40" spans="1:9" ht="36">
      <c r="A40" s="28" t="s">
        <v>42</v>
      </c>
      <c r="B40" s="57">
        <v>5032.3</v>
      </c>
      <c r="C40" s="49">
        <v>194.4</v>
      </c>
      <c r="D40" s="51">
        <f t="shared" si="5"/>
        <v>3.8630447310374976</v>
      </c>
      <c r="E40" s="57">
        <v>9127</v>
      </c>
      <c r="F40" s="49">
        <v>1867.2</v>
      </c>
      <c r="G40" s="51">
        <f t="shared" si="6"/>
        <v>20.457981812205546</v>
      </c>
      <c r="H40" s="62">
        <f t="shared" si="4"/>
        <v>1.8136836039186852</v>
      </c>
      <c r="I40" s="43">
        <f t="shared" si="4"/>
        <v>9.604938271604938</v>
      </c>
    </row>
    <row r="41" spans="1:9" ht="12.75">
      <c r="A41" s="28" t="s">
        <v>74</v>
      </c>
      <c r="B41" s="57">
        <v>15</v>
      </c>
      <c r="C41" s="49">
        <v>0</v>
      </c>
      <c r="D41" s="51">
        <f t="shared" si="5"/>
        <v>0</v>
      </c>
      <c r="E41" s="57">
        <v>0</v>
      </c>
      <c r="F41" s="49">
        <v>0</v>
      </c>
      <c r="G41" s="51" t="e">
        <f t="shared" si="6"/>
        <v>#DIV/0!</v>
      </c>
      <c r="H41" s="62">
        <f t="shared" si="4"/>
        <v>0</v>
      </c>
      <c r="I41" s="43" t="e">
        <f t="shared" si="4"/>
        <v>#DIV/0!</v>
      </c>
    </row>
    <row r="42" spans="1:9" ht="12.75">
      <c r="A42" s="28" t="s">
        <v>43</v>
      </c>
      <c r="B42" s="57">
        <v>300</v>
      </c>
      <c r="C42" s="49">
        <v>0</v>
      </c>
      <c r="D42" s="51">
        <v>0</v>
      </c>
      <c r="E42" s="57">
        <v>300</v>
      </c>
      <c r="F42" s="49">
        <v>0</v>
      </c>
      <c r="G42" s="51">
        <f t="shared" si="6"/>
        <v>0</v>
      </c>
      <c r="H42" s="62">
        <f t="shared" si="4"/>
        <v>1</v>
      </c>
      <c r="I42" s="43" t="e">
        <f t="shared" si="4"/>
        <v>#DIV/0!</v>
      </c>
    </row>
    <row r="43" spans="1:9" ht="12.75">
      <c r="A43" s="28" t="s">
        <v>44</v>
      </c>
      <c r="B43" s="57">
        <v>7586</v>
      </c>
      <c r="C43" s="49">
        <v>2838</v>
      </c>
      <c r="D43" s="51">
        <f aca="true" t="shared" si="7" ref="D43:D49">C43/B43*100</f>
        <v>37.41102030055365</v>
      </c>
      <c r="E43" s="57">
        <v>12830.8</v>
      </c>
      <c r="F43" s="49">
        <v>2876.5</v>
      </c>
      <c r="G43" s="51">
        <f t="shared" si="6"/>
        <v>22.41871122611217</v>
      </c>
      <c r="H43" s="62">
        <f t="shared" si="4"/>
        <v>1.691378855786976</v>
      </c>
      <c r="I43" s="43">
        <f t="shared" si="4"/>
        <v>1.0135658914728682</v>
      </c>
    </row>
    <row r="44" spans="1:9" ht="12.75">
      <c r="A44" s="76" t="s">
        <v>32</v>
      </c>
      <c r="B44" s="77">
        <f>B45</f>
        <v>1291.2</v>
      </c>
      <c r="C44" s="78">
        <f>C45</f>
        <v>244.5</v>
      </c>
      <c r="D44" s="79">
        <f t="shared" si="7"/>
        <v>18.935873605947958</v>
      </c>
      <c r="E44" s="77">
        <f>E45</f>
        <v>1279.8</v>
      </c>
      <c r="F44" s="78">
        <f>F45</f>
        <v>272.4</v>
      </c>
      <c r="G44" s="79">
        <f t="shared" si="6"/>
        <v>21.284575714955462</v>
      </c>
      <c r="H44" s="80">
        <f t="shared" si="4"/>
        <v>0.991171003717472</v>
      </c>
      <c r="I44" s="81">
        <f t="shared" si="4"/>
        <v>1.1141104294478528</v>
      </c>
    </row>
    <row r="45" spans="1:9" ht="12.75">
      <c r="A45" s="28" t="s">
        <v>45</v>
      </c>
      <c r="B45" s="50">
        <v>1291.2</v>
      </c>
      <c r="C45" s="49">
        <v>244.5</v>
      </c>
      <c r="D45" s="47">
        <f t="shared" si="7"/>
        <v>18.935873605947958</v>
      </c>
      <c r="E45" s="50">
        <v>1279.8</v>
      </c>
      <c r="F45" s="49">
        <v>272.4</v>
      </c>
      <c r="G45" s="47">
        <f>F45/E45*100</f>
        <v>21.284575714955462</v>
      </c>
      <c r="H45" s="62">
        <f t="shared" si="4"/>
        <v>0.991171003717472</v>
      </c>
      <c r="I45" s="43">
        <f t="shared" si="4"/>
        <v>1.1141104294478528</v>
      </c>
    </row>
    <row r="46" spans="1:9" ht="24">
      <c r="A46" s="76" t="s">
        <v>13</v>
      </c>
      <c r="B46" s="77">
        <f>B47+B48</f>
        <v>4779.3</v>
      </c>
      <c r="C46" s="78">
        <f>C47+C48</f>
        <v>810</v>
      </c>
      <c r="D46" s="79">
        <f t="shared" si="7"/>
        <v>16.948088632226476</v>
      </c>
      <c r="E46" s="77">
        <f>E47+E48</f>
        <v>7078</v>
      </c>
      <c r="F46" s="78">
        <f>F47+F48</f>
        <v>1089.3</v>
      </c>
      <c r="G46" s="79">
        <f t="shared" si="6"/>
        <v>15.38994066120373</v>
      </c>
      <c r="H46" s="80">
        <f t="shared" si="4"/>
        <v>1.4809700165296174</v>
      </c>
      <c r="I46" s="81">
        <f t="shared" si="4"/>
        <v>1.3448148148148147</v>
      </c>
    </row>
    <row r="47" spans="1:9" ht="12" customHeight="1">
      <c r="A47" s="30" t="s">
        <v>80</v>
      </c>
      <c r="B47" s="57">
        <v>4747.8</v>
      </c>
      <c r="C47" s="49">
        <v>810</v>
      </c>
      <c r="D47" s="51">
        <f t="shared" si="7"/>
        <v>17.060533299633516</v>
      </c>
      <c r="E47" s="57">
        <v>7046.5</v>
      </c>
      <c r="F47" s="49">
        <v>1089.3</v>
      </c>
      <c r="G47" s="51">
        <f>F47/E47*100</f>
        <v>15.458738380756404</v>
      </c>
      <c r="H47" s="66">
        <f>E47/B47</f>
        <v>1.4841610851341673</v>
      </c>
      <c r="I47" s="67">
        <f>F47/C47</f>
        <v>1.3448148148148147</v>
      </c>
    </row>
    <row r="48" spans="1:9" ht="23.25" customHeight="1">
      <c r="A48" s="30" t="s">
        <v>81</v>
      </c>
      <c r="B48" s="57">
        <v>31.5</v>
      </c>
      <c r="C48" s="49">
        <v>0</v>
      </c>
      <c r="D48" s="51">
        <f t="shared" si="7"/>
        <v>0</v>
      </c>
      <c r="E48" s="57">
        <v>31.5</v>
      </c>
      <c r="F48" s="49">
        <v>0</v>
      </c>
      <c r="G48" s="51">
        <f>F48/E48*100</f>
        <v>0</v>
      </c>
      <c r="H48" s="66">
        <f>E48/B48</f>
        <v>1</v>
      </c>
      <c r="I48" s="67" t="e">
        <f>F48/C48</f>
        <v>#DIV/0!</v>
      </c>
    </row>
    <row r="49" spans="1:9" ht="12.75">
      <c r="A49" s="76" t="s">
        <v>14</v>
      </c>
      <c r="B49" s="77">
        <f>SUM(B50:B53)</f>
        <v>80623.5</v>
      </c>
      <c r="C49" s="78">
        <f>SUM(C50:C53)</f>
        <v>18405.5</v>
      </c>
      <c r="D49" s="79">
        <f t="shared" si="7"/>
        <v>22.828951856468645</v>
      </c>
      <c r="E49" s="77">
        <f>SUM(E50:E53)</f>
        <v>126818</v>
      </c>
      <c r="F49" s="78">
        <f>SUM(F50:F53)</f>
        <v>18015.8</v>
      </c>
      <c r="G49" s="79">
        <f>F49/E49*100</f>
        <v>14.206027535523347</v>
      </c>
      <c r="H49" s="80">
        <f t="shared" si="4"/>
        <v>1.5729656985866405</v>
      </c>
      <c r="I49" s="81">
        <f t="shared" si="4"/>
        <v>0.9788269810654423</v>
      </c>
    </row>
    <row r="50" spans="1:9" ht="12.75">
      <c r="A50" s="28" t="s">
        <v>64</v>
      </c>
      <c r="B50" s="57">
        <v>10410.8</v>
      </c>
      <c r="C50" s="49">
        <v>1455</v>
      </c>
      <c r="D50" s="51">
        <f>C50/B50*100</f>
        <v>13.975871210665847</v>
      </c>
      <c r="E50" s="57">
        <v>32373.7</v>
      </c>
      <c r="F50" s="49">
        <v>2478.1</v>
      </c>
      <c r="G50" s="51">
        <f>F50/E50*100</f>
        <v>7.654670303363533</v>
      </c>
      <c r="H50" s="62">
        <f t="shared" si="4"/>
        <v>3.109626541668268</v>
      </c>
      <c r="I50" s="43">
        <f t="shared" si="4"/>
        <v>1.7031615120274914</v>
      </c>
    </row>
    <row r="51" spans="1:9" ht="12.75">
      <c r="A51" s="28" t="s">
        <v>46</v>
      </c>
      <c r="B51" s="57">
        <v>17065</v>
      </c>
      <c r="C51" s="49">
        <v>5631.5</v>
      </c>
      <c r="D51" s="51">
        <f aca="true" t="shared" si="8" ref="D51:D67">C51/B51*100</f>
        <v>33.000292997363026</v>
      </c>
      <c r="E51" s="57">
        <v>23267</v>
      </c>
      <c r="F51" s="49">
        <v>5730.2</v>
      </c>
      <c r="G51" s="51">
        <f>F51/E51*100</f>
        <v>24.62801392530193</v>
      </c>
      <c r="H51" s="62">
        <f t="shared" si="4"/>
        <v>1.3634339290946382</v>
      </c>
      <c r="I51" s="43">
        <f t="shared" si="4"/>
        <v>1.0175264139216904</v>
      </c>
    </row>
    <row r="52" spans="1:9" ht="12.75">
      <c r="A52" s="28" t="s">
        <v>72</v>
      </c>
      <c r="B52" s="57">
        <v>45330</v>
      </c>
      <c r="C52" s="49">
        <v>10950.9</v>
      </c>
      <c r="D52" s="51">
        <f t="shared" si="8"/>
        <v>24.15817339510258</v>
      </c>
      <c r="E52" s="57">
        <v>63496.8</v>
      </c>
      <c r="F52" s="49">
        <v>9038.2</v>
      </c>
      <c r="G52" s="51">
        <f>F52/E52*100</f>
        <v>14.234103135906063</v>
      </c>
      <c r="H52" s="62">
        <f t="shared" si="4"/>
        <v>1.400767703507611</v>
      </c>
      <c r="I52" s="43">
        <f t="shared" si="4"/>
        <v>0.8253385566483121</v>
      </c>
    </row>
    <row r="53" spans="1:9" ht="12.75">
      <c r="A53" s="28" t="s">
        <v>47</v>
      </c>
      <c r="B53" s="57">
        <v>7817.7</v>
      </c>
      <c r="C53" s="49">
        <v>368.1</v>
      </c>
      <c r="D53" s="51">
        <f t="shared" si="8"/>
        <v>4.708545991787867</v>
      </c>
      <c r="E53" s="57">
        <v>7680.5</v>
      </c>
      <c r="F53" s="49">
        <v>769.3</v>
      </c>
      <c r="G53" s="51">
        <f>F53/E53*100</f>
        <v>10.016274982097519</v>
      </c>
      <c r="H53" s="62">
        <f t="shared" si="4"/>
        <v>0.982450081225936</v>
      </c>
      <c r="I53" s="43">
        <f t="shared" si="4"/>
        <v>2.089921217060581</v>
      </c>
    </row>
    <row r="54" spans="1:9" ht="12.75">
      <c r="A54" s="76" t="s">
        <v>5</v>
      </c>
      <c r="B54" s="77">
        <f>SUM(B55:B58)</f>
        <v>149227.1</v>
      </c>
      <c r="C54" s="78">
        <f>SUM(C55:C58)</f>
        <v>21804.100000000002</v>
      </c>
      <c r="D54" s="79">
        <f t="shared" si="8"/>
        <v>14.611354103912763</v>
      </c>
      <c r="E54" s="77">
        <f>SUM(E55:E58)</f>
        <v>369175.4</v>
      </c>
      <c r="F54" s="78">
        <f>SUM(F55:F58)</f>
        <v>17828.600000000002</v>
      </c>
      <c r="G54" s="79">
        <f>F54/E54*100</f>
        <v>4.829303360949836</v>
      </c>
      <c r="H54" s="80">
        <f t="shared" si="4"/>
        <v>2.4739166009391056</v>
      </c>
      <c r="I54" s="81">
        <f t="shared" si="4"/>
        <v>0.817671905742498</v>
      </c>
    </row>
    <row r="55" spans="1:9" ht="12.75">
      <c r="A55" s="28" t="s">
        <v>48</v>
      </c>
      <c r="B55" s="57">
        <v>250</v>
      </c>
      <c r="C55" s="49">
        <v>0</v>
      </c>
      <c r="D55" s="51">
        <f t="shared" si="8"/>
        <v>0</v>
      </c>
      <c r="E55" s="57">
        <v>1011.9</v>
      </c>
      <c r="F55" s="49">
        <v>392.1</v>
      </c>
      <c r="G55" s="51">
        <f>F55/E55*100</f>
        <v>38.74888823006226</v>
      </c>
      <c r="H55" s="62">
        <f t="shared" si="4"/>
        <v>4.0476</v>
      </c>
      <c r="I55" s="43" t="e">
        <f t="shared" si="4"/>
        <v>#DIV/0!</v>
      </c>
    </row>
    <row r="56" spans="1:9" ht="12.75">
      <c r="A56" s="28" t="s">
        <v>49</v>
      </c>
      <c r="B56" s="57">
        <v>130079.2</v>
      </c>
      <c r="C56" s="49">
        <v>18641.3</v>
      </c>
      <c r="D56" s="51">
        <f t="shared" si="8"/>
        <v>14.330730816302683</v>
      </c>
      <c r="E56" s="57">
        <v>335460</v>
      </c>
      <c r="F56" s="49">
        <v>15067.7</v>
      </c>
      <c r="G56" s="51">
        <f>F56/E56*100</f>
        <v>4.491653252250641</v>
      </c>
      <c r="H56" s="62">
        <f t="shared" si="4"/>
        <v>2.578890399079945</v>
      </c>
      <c r="I56" s="43">
        <f t="shared" si="4"/>
        <v>0.8082966316726838</v>
      </c>
    </row>
    <row r="57" spans="1:9" ht="12.75">
      <c r="A57" s="28" t="s">
        <v>66</v>
      </c>
      <c r="B57" s="57">
        <v>13174.9</v>
      </c>
      <c r="C57" s="49">
        <v>1512.4</v>
      </c>
      <c r="D57" s="51">
        <f t="shared" si="8"/>
        <v>11.47940401824682</v>
      </c>
      <c r="E57" s="57">
        <v>25858</v>
      </c>
      <c r="F57" s="49">
        <v>1042.6</v>
      </c>
      <c r="G57" s="51">
        <f>F57/E57*100</f>
        <v>4.032021037976642</v>
      </c>
      <c r="H57" s="62">
        <f t="shared" si="4"/>
        <v>1.9626714434265156</v>
      </c>
      <c r="I57" s="43">
        <f t="shared" si="4"/>
        <v>0.6893678920920391</v>
      </c>
    </row>
    <row r="58" spans="1:9" ht="24">
      <c r="A58" s="28" t="s">
        <v>75</v>
      </c>
      <c r="B58" s="57">
        <v>5723</v>
      </c>
      <c r="C58" s="49">
        <v>1650.4</v>
      </c>
      <c r="D58" s="51">
        <f t="shared" si="8"/>
        <v>28.83802201642495</v>
      </c>
      <c r="E58" s="57">
        <v>6845.5</v>
      </c>
      <c r="F58" s="49">
        <v>1326.2</v>
      </c>
      <c r="G58" s="51">
        <f>F58/E58*100</f>
        <v>19.373310934190343</v>
      </c>
      <c r="H58" s="62">
        <f t="shared" si="4"/>
        <v>1.1961383889568409</v>
      </c>
      <c r="I58" s="43">
        <f t="shared" si="4"/>
        <v>0.803562772661173</v>
      </c>
    </row>
    <row r="59" spans="1:9" ht="12.75">
      <c r="A59" s="76" t="s">
        <v>6</v>
      </c>
      <c r="B59" s="77">
        <f>SUM(B60:B64)</f>
        <v>424659.19999999995</v>
      </c>
      <c r="C59" s="78">
        <f>SUM(C60:C64)</f>
        <v>129231.49999999999</v>
      </c>
      <c r="D59" s="79">
        <f t="shared" si="8"/>
        <v>30.431814499721188</v>
      </c>
      <c r="E59" s="77">
        <f>SUM(E60:E64)</f>
        <v>618211.9999999999</v>
      </c>
      <c r="F59" s="78">
        <f>SUM(F60:F64)</f>
        <v>137196.09999999998</v>
      </c>
      <c r="G59" s="79">
        <f>F59/E59*100</f>
        <v>22.19240325325293</v>
      </c>
      <c r="H59" s="80">
        <f t="shared" si="4"/>
        <v>1.4557838379575903</v>
      </c>
      <c r="I59" s="81">
        <f t="shared" si="4"/>
        <v>1.0616304848276155</v>
      </c>
    </row>
    <row r="60" spans="1:9" ht="12.75">
      <c r="A60" s="28" t="s">
        <v>50</v>
      </c>
      <c r="B60" s="57">
        <v>121886.5</v>
      </c>
      <c r="C60" s="49">
        <v>38892</v>
      </c>
      <c r="D60" s="51">
        <f t="shared" si="8"/>
        <v>31.90837377396184</v>
      </c>
      <c r="E60" s="57">
        <v>184913.6</v>
      </c>
      <c r="F60" s="49">
        <v>39987.8</v>
      </c>
      <c r="G60" s="51">
        <f aca="true" t="shared" si="9" ref="G60:G65">F60/E60*100</f>
        <v>21.625126545586696</v>
      </c>
      <c r="H60" s="62">
        <f t="shared" si="4"/>
        <v>1.5170966431885402</v>
      </c>
      <c r="I60" s="43">
        <f t="shared" si="4"/>
        <v>1.0281754602488944</v>
      </c>
    </row>
    <row r="61" spans="1:9" ht="12.75">
      <c r="A61" s="28" t="s">
        <v>51</v>
      </c>
      <c r="B61" s="57">
        <v>251077.8</v>
      </c>
      <c r="C61" s="49">
        <v>73772.7</v>
      </c>
      <c r="D61" s="51">
        <f t="shared" si="8"/>
        <v>29.38240656880059</v>
      </c>
      <c r="E61" s="57">
        <v>354584.6</v>
      </c>
      <c r="F61" s="49">
        <v>80182.9</v>
      </c>
      <c r="G61" s="51">
        <f t="shared" si="9"/>
        <v>22.61319301515069</v>
      </c>
      <c r="H61" s="62">
        <f t="shared" si="4"/>
        <v>1.4122499081957862</v>
      </c>
      <c r="I61" s="43">
        <f t="shared" si="4"/>
        <v>1.086891221278332</v>
      </c>
    </row>
    <row r="62" spans="1:9" ht="12.75">
      <c r="A62" s="28" t="s">
        <v>65</v>
      </c>
      <c r="B62" s="57">
        <v>34282</v>
      </c>
      <c r="C62" s="49">
        <v>11685.9</v>
      </c>
      <c r="D62" s="51">
        <f t="shared" si="8"/>
        <v>34.087567819847145</v>
      </c>
      <c r="E62" s="57">
        <v>53533.6</v>
      </c>
      <c r="F62" s="49">
        <v>12495.1</v>
      </c>
      <c r="G62" s="51">
        <f t="shared" si="9"/>
        <v>23.340668290568914</v>
      </c>
      <c r="H62" s="62">
        <f t="shared" si="4"/>
        <v>1.5615658362989324</v>
      </c>
      <c r="I62" s="43">
        <f t="shared" si="4"/>
        <v>1.0692458432812193</v>
      </c>
    </row>
    <row r="63" spans="1:9" ht="12.75">
      <c r="A63" s="28" t="s">
        <v>52</v>
      </c>
      <c r="B63" s="57">
        <v>330.8</v>
      </c>
      <c r="C63" s="49">
        <v>0</v>
      </c>
      <c r="D63" s="51">
        <f t="shared" si="8"/>
        <v>0</v>
      </c>
      <c r="E63" s="57">
        <v>419.5</v>
      </c>
      <c r="F63" s="49">
        <v>0</v>
      </c>
      <c r="G63" s="51">
        <f t="shared" si="9"/>
        <v>0</v>
      </c>
      <c r="H63" s="62">
        <f t="shared" si="4"/>
        <v>1.2681378476420797</v>
      </c>
      <c r="I63" s="43" t="e">
        <f t="shared" si="4"/>
        <v>#DIV/0!</v>
      </c>
    </row>
    <row r="64" spans="1:9" ht="12.75">
      <c r="A64" s="28" t="s">
        <v>53</v>
      </c>
      <c r="B64" s="57">
        <v>17082.1</v>
      </c>
      <c r="C64" s="49">
        <v>4880.9</v>
      </c>
      <c r="D64" s="51">
        <f t="shared" si="8"/>
        <v>28.573184795780378</v>
      </c>
      <c r="E64" s="57">
        <v>24760.7</v>
      </c>
      <c r="F64" s="49">
        <v>4530.3</v>
      </c>
      <c r="G64" s="51">
        <f t="shared" si="9"/>
        <v>18.29633249463868</v>
      </c>
      <c r="H64" s="62">
        <f t="shared" si="4"/>
        <v>1.4495114769261392</v>
      </c>
      <c r="I64" s="43">
        <f t="shared" si="4"/>
        <v>0.9281689852281343</v>
      </c>
    </row>
    <row r="65" spans="1:9" ht="12.75">
      <c r="A65" s="76" t="s">
        <v>33</v>
      </c>
      <c r="B65" s="77">
        <f>SUM(B66:B67)</f>
        <v>84147</v>
      </c>
      <c r="C65" s="78">
        <f>SUM(C66:C67)</f>
        <v>30843.899999999998</v>
      </c>
      <c r="D65" s="79">
        <f t="shared" si="8"/>
        <v>36.6547827017006</v>
      </c>
      <c r="E65" s="77">
        <f>SUM(E66:E67)</f>
        <v>134129</v>
      </c>
      <c r="F65" s="78">
        <f>SUM(F66:F67)</f>
        <v>30298.5</v>
      </c>
      <c r="G65" s="79">
        <f t="shared" si="9"/>
        <v>22.58907469674716</v>
      </c>
      <c r="H65" s="80">
        <f t="shared" si="4"/>
        <v>1.5939843369341746</v>
      </c>
      <c r="I65" s="81">
        <f t="shared" si="4"/>
        <v>0.9823174112223163</v>
      </c>
    </row>
    <row r="66" spans="1:9" ht="12.75">
      <c r="A66" s="28" t="s">
        <v>54</v>
      </c>
      <c r="B66" s="57">
        <v>61694</v>
      </c>
      <c r="C66" s="49">
        <v>22088.1</v>
      </c>
      <c r="D66" s="51">
        <f t="shared" si="8"/>
        <v>35.802671248419614</v>
      </c>
      <c r="E66" s="57">
        <v>98860</v>
      </c>
      <c r="F66" s="49">
        <v>22036.3</v>
      </c>
      <c r="G66" s="51">
        <f>F66/E66*100</f>
        <v>22.2904106817722</v>
      </c>
      <c r="H66" s="62">
        <f t="shared" si="4"/>
        <v>1.6024248711381983</v>
      </c>
      <c r="I66" s="43">
        <f t="shared" si="4"/>
        <v>0.9976548458219585</v>
      </c>
    </row>
    <row r="67" spans="1:9" ht="12.75">
      <c r="A67" s="28" t="s">
        <v>55</v>
      </c>
      <c r="B67" s="57">
        <v>22453</v>
      </c>
      <c r="C67" s="49">
        <v>8755.8</v>
      </c>
      <c r="D67" s="51">
        <f t="shared" si="8"/>
        <v>38.99612523938894</v>
      </c>
      <c r="E67" s="57">
        <v>35269</v>
      </c>
      <c r="F67" s="49">
        <v>8262.2</v>
      </c>
      <c r="G67" s="51">
        <f>F67/E67*100</f>
        <v>23.42623833961836</v>
      </c>
      <c r="H67" s="62">
        <f t="shared" si="4"/>
        <v>1.5707923217387432</v>
      </c>
      <c r="I67" s="43">
        <f t="shared" si="4"/>
        <v>0.9436259393773272</v>
      </c>
    </row>
    <row r="68" spans="1:9" ht="12.75" customHeight="1" hidden="1">
      <c r="A68" s="27" t="s">
        <v>67</v>
      </c>
      <c r="B68" s="56">
        <f>B69</f>
        <v>0</v>
      </c>
      <c r="C68" s="52">
        <f>C69</f>
        <v>0</v>
      </c>
      <c r="D68" s="47">
        <v>0</v>
      </c>
      <c r="E68" s="56"/>
      <c r="F68" s="52"/>
      <c r="G68" s="47"/>
      <c r="H68" s="61" t="e">
        <f t="shared" si="4"/>
        <v>#DIV/0!</v>
      </c>
      <c r="I68" s="42" t="e">
        <f t="shared" si="4"/>
        <v>#DIV/0!</v>
      </c>
    </row>
    <row r="69" spans="1:9" ht="12.75" customHeight="1" hidden="1">
      <c r="A69" s="28" t="s">
        <v>68</v>
      </c>
      <c r="B69" s="57">
        <v>0</v>
      </c>
      <c r="C69" s="49">
        <v>0</v>
      </c>
      <c r="D69" s="51">
        <v>0</v>
      </c>
      <c r="E69" s="57"/>
      <c r="F69" s="49"/>
      <c r="G69" s="51"/>
      <c r="H69" s="62" t="e">
        <f t="shared" si="4"/>
        <v>#DIV/0!</v>
      </c>
      <c r="I69" s="43" t="e">
        <f t="shared" si="4"/>
        <v>#DIV/0!</v>
      </c>
    </row>
    <row r="70" spans="1:9" ht="12.75">
      <c r="A70" s="76" t="s">
        <v>7</v>
      </c>
      <c r="B70" s="77">
        <f>B71+B72+B73+B74+B75</f>
        <v>117731.4</v>
      </c>
      <c r="C70" s="78">
        <f>C71+C72+C73+C74+C75</f>
        <v>29527.6</v>
      </c>
      <c r="D70" s="79">
        <f aca="true" t="shared" si="10" ref="D70:D81">C70/B70*100</f>
        <v>25.080479804028492</v>
      </c>
      <c r="E70" s="77">
        <f>E71+E72+E73+E74+E75</f>
        <v>154142.19999999998</v>
      </c>
      <c r="F70" s="78">
        <f>F71+F72+F73+F74+F75</f>
        <v>30390.800000000003</v>
      </c>
      <c r="G70" s="79">
        <f>F70/E70*100</f>
        <v>19.716080346589063</v>
      </c>
      <c r="H70" s="80">
        <f t="shared" si="4"/>
        <v>1.309270084276582</v>
      </c>
      <c r="I70" s="81">
        <f t="shared" si="4"/>
        <v>1.0292336661293164</v>
      </c>
    </row>
    <row r="71" spans="1:9" ht="12.75">
      <c r="A71" s="28" t="s">
        <v>56</v>
      </c>
      <c r="B71" s="57">
        <v>3500</v>
      </c>
      <c r="C71" s="49">
        <v>1330.4</v>
      </c>
      <c r="D71" s="51">
        <f t="shared" si="10"/>
        <v>38.011428571428574</v>
      </c>
      <c r="E71" s="57">
        <v>4000</v>
      </c>
      <c r="F71" s="49">
        <v>1381.9</v>
      </c>
      <c r="G71" s="51">
        <f aca="true" t="shared" si="11" ref="G71:G76">F71/E71*100</f>
        <v>34.54750000000001</v>
      </c>
      <c r="H71" s="62">
        <f t="shared" si="4"/>
        <v>1.1428571428571428</v>
      </c>
      <c r="I71" s="43">
        <f t="shared" si="4"/>
        <v>1.0387101623571857</v>
      </c>
    </row>
    <row r="72" spans="1:9" ht="12.75">
      <c r="A72" s="28" t="s">
        <v>57</v>
      </c>
      <c r="B72" s="57">
        <v>63699.3</v>
      </c>
      <c r="C72" s="49">
        <v>18597.8</v>
      </c>
      <c r="D72" s="51">
        <f t="shared" si="10"/>
        <v>29.1962392051404</v>
      </c>
      <c r="E72" s="57">
        <v>89452.5</v>
      </c>
      <c r="F72" s="49">
        <v>19645.2</v>
      </c>
      <c r="G72" s="51">
        <f t="shared" si="11"/>
        <v>21.961599731701185</v>
      </c>
      <c r="H72" s="62">
        <f t="shared" si="4"/>
        <v>1.4042932967866208</v>
      </c>
      <c r="I72" s="43">
        <f t="shared" si="4"/>
        <v>1.0563184892836788</v>
      </c>
    </row>
    <row r="73" spans="1:9" ht="12.75">
      <c r="A73" s="28" t="s">
        <v>58</v>
      </c>
      <c r="B73" s="57">
        <v>7447</v>
      </c>
      <c r="C73" s="49">
        <v>899.6</v>
      </c>
      <c r="D73" s="51">
        <f t="shared" si="10"/>
        <v>12.080032227742715</v>
      </c>
      <c r="E73" s="57">
        <v>5819.2</v>
      </c>
      <c r="F73" s="49">
        <v>825.8</v>
      </c>
      <c r="G73" s="51">
        <f t="shared" si="11"/>
        <v>14.190954083035468</v>
      </c>
      <c r="H73" s="62">
        <f t="shared" si="4"/>
        <v>0.781415335034242</v>
      </c>
      <c r="I73" s="43">
        <f t="shared" si="4"/>
        <v>0.9179635393508225</v>
      </c>
    </row>
    <row r="74" spans="1:9" ht="12.75">
      <c r="A74" s="28" t="s">
        <v>59</v>
      </c>
      <c r="B74" s="57">
        <v>31931.2</v>
      </c>
      <c r="C74" s="49">
        <v>5892.9</v>
      </c>
      <c r="D74" s="51">
        <f t="shared" si="10"/>
        <v>18.45499073006965</v>
      </c>
      <c r="E74" s="57">
        <v>38048.1</v>
      </c>
      <c r="F74" s="49">
        <v>5446.9</v>
      </c>
      <c r="G74" s="51">
        <f t="shared" si="11"/>
        <v>14.315826545872198</v>
      </c>
      <c r="H74" s="62">
        <f t="shared" si="4"/>
        <v>1.191564989727915</v>
      </c>
      <c r="I74" s="43">
        <f t="shared" si="4"/>
        <v>0.9243157019464101</v>
      </c>
    </row>
    <row r="75" spans="1:9" ht="12.75">
      <c r="A75" s="28" t="s">
        <v>60</v>
      </c>
      <c r="B75" s="57">
        <v>11153.9</v>
      </c>
      <c r="C75" s="49">
        <v>2806.9</v>
      </c>
      <c r="D75" s="51">
        <f t="shared" si="10"/>
        <v>25.165188857708966</v>
      </c>
      <c r="E75" s="57">
        <v>16822.4</v>
      </c>
      <c r="F75" s="49">
        <v>3091</v>
      </c>
      <c r="G75" s="51">
        <f t="shared" si="11"/>
        <v>18.374310443218565</v>
      </c>
      <c r="H75" s="62">
        <f t="shared" si="4"/>
        <v>1.5082078914101795</v>
      </c>
      <c r="I75" s="43">
        <f t="shared" si="4"/>
        <v>1.1012148633724037</v>
      </c>
    </row>
    <row r="76" spans="1:9" ht="12.75">
      <c r="A76" s="76" t="s">
        <v>34</v>
      </c>
      <c r="B76" s="77">
        <f>B77+B78+B79</f>
        <v>9952</v>
      </c>
      <c r="C76" s="78">
        <f>C77+C78+C79</f>
        <v>3599.4</v>
      </c>
      <c r="D76" s="79">
        <f t="shared" si="10"/>
        <v>36.16760450160772</v>
      </c>
      <c r="E76" s="77">
        <f>E77+E78+E79</f>
        <v>20063</v>
      </c>
      <c r="F76" s="78">
        <f>F77+F78+F79</f>
        <v>4313.4</v>
      </c>
      <c r="G76" s="79">
        <f t="shared" si="11"/>
        <v>21.499277276578773</v>
      </c>
      <c r="H76" s="80">
        <f t="shared" si="4"/>
        <v>2.015976688102894</v>
      </c>
      <c r="I76" s="81">
        <f t="shared" si="4"/>
        <v>1.1983663943990663</v>
      </c>
    </row>
    <row r="77" spans="1:9" ht="12.75">
      <c r="A77" s="28" t="s">
        <v>71</v>
      </c>
      <c r="B77" s="50">
        <v>7318.2</v>
      </c>
      <c r="C77" s="48">
        <v>2361.3</v>
      </c>
      <c r="D77" s="51">
        <f t="shared" si="10"/>
        <v>32.26613101582357</v>
      </c>
      <c r="E77" s="50">
        <v>11323.7</v>
      </c>
      <c r="F77" s="48">
        <v>3207</v>
      </c>
      <c r="G77" s="51">
        <f>F77/E77*100</f>
        <v>28.321131785547127</v>
      </c>
      <c r="H77" s="62">
        <f t="shared" si="4"/>
        <v>1.5473340438905743</v>
      </c>
      <c r="I77" s="43">
        <f t="shared" si="4"/>
        <v>1.3581501715156905</v>
      </c>
    </row>
    <row r="78" spans="1:9" ht="12.75">
      <c r="A78" s="28" t="s">
        <v>79</v>
      </c>
      <c r="B78" s="50">
        <v>61</v>
      </c>
      <c r="C78" s="48">
        <v>37.5</v>
      </c>
      <c r="D78" s="51">
        <f t="shared" si="10"/>
        <v>61.47540983606557</v>
      </c>
      <c r="E78" s="50">
        <v>4404.3</v>
      </c>
      <c r="F78" s="48">
        <v>29</v>
      </c>
      <c r="G78" s="51">
        <f>F78/E78*100</f>
        <v>0.6584474263787662</v>
      </c>
      <c r="H78" s="62">
        <f t="shared" si="4"/>
        <v>72.2016393442623</v>
      </c>
      <c r="I78" s="43">
        <f t="shared" si="4"/>
        <v>0.7733333333333333</v>
      </c>
    </row>
    <row r="79" spans="1:9" ht="12.75">
      <c r="A79" s="28" t="s">
        <v>70</v>
      </c>
      <c r="B79" s="50">
        <v>2572.8</v>
      </c>
      <c r="C79" s="48">
        <v>1200.6</v>
      </c>
      <c r="D79" s="51">
        <f t="shared" si="10"/>
        <v>46.6651119402985</v>
      </c>
      <c r="E79" s="50">
        <v>4335</v>
      </c>
      <c r="F79" s="48">
        <v>1077.4</v>
      </c>
      <c r="G79" s="51">
        <f>F79/E79*100</f>
        <v>24.853517877739336</v>
      </c>
      <c r="H79" s="62">
        <f t="shared" si="4"/>
        <v>1.684934701492537</v>
      </c>
      <c r="I79" s="43">
        <f t="shared" si="4"/>
        <v>0.8973846410128271</v>
      </c>
    </row>
    <row r="80" spans="1:9" ht="12.75">
      <c r="A80" s="76" t="s">
        <v>35</v>
      </c>
      <c r="B80" s="77">
        <v>1995</v>
      </c>
      <c r="C80" s="78">
        <v>793.3</v>
      </c>
      <c r="D80" s="79">
        <f t="shared" si="10"/>
        <v>39.76441102756892</v>
      </c>
      <c r="E80" s="77">
        <v>4127.4</v>
      </c>
      <c r="F80" s="78">
        <v>842.8</v>
      </c>
      <c r="G80" s="79">
        <f>F80/E80*100</f>
        <v>20.419634636817367</v>
      </c>
      <c r="H80" s="80">
        <f t="shared" si="4"/>
        <v>2.0688721804511276</v>
      </c>
      <c r="I80" s="81">
        <f t="shared" si="4"/>
        <v>1.0623975797302407</v>
      </c>
    </row>
    <row r="81" spans="1:9" ht="12.75">
      <c r="A81" s="82" t="s">
        <v>28</v>
      </c>
      <c r="B81" s="83">
        <f>B35+B44+B46+B49+B54+B59+B65+B70+B76+B80</f>
        <v>935751.5</v>
      </c>
      <c r="C81" s="88">
        <f>C35+C44+C46+C49+C54+C59+C65+C68+C70+C76+C80</f>
        <v>257017.09999999998</v>
      </c>
      <c r="D81" s="85">
        <f t="shared" si="10"/>
        <v>27.466383970530632</v>
      </c>
      <c r="E81" s="83">
        <f>E35+E44+E46+E49+E54+E59+E65+E68+E70+E76+E80</f>
        <v>1532638.8999999997</v>
      </c>
      <c r="F81" s="88">
        <f>F35+F44+F46+F49+F54+F59+F65+F68+F70+F76+F80</f>
        <v>261908.19999999998</v>
      </c>
      <c r="G81" s="85">
        <f>F81/E81*100</f>
        <v>17.08870889287751</v>
      </c>
      <c r="H81" s="86">
        <f t="shared" si="4"/>
        <v>1.637869562592205</v>
      </c>
      <c r="I81" s="87">
        <f t="shared" si="4"/>
        <v>1.0190302512945637</v>
      </c>
    </row>
    <row r="82" spans="1:9" ht="24.75" thickBot="1">
      <c r="A82" s="31" t="s">
        <v>29</v>
      </c>
      <c r="B82" s="58">
        <f>B33-B81</f>
        <v>-16550.000000000116</v>
      </c>
      <c r="C82" s="59">
        <f>C33-C81</f>
        <v>-7788.799999999959</v>
      </c>
      <c r="D82" s="60"/>
      <c r="E82" s="58">
        <f>E33-E81</f>
        <v>-36999.99999999977</v>
      </c>
      <c r="F82" s="59">
        <f>F33-F81</f>
        <v>58611.70000000004</v>
      </c>
      <c r="G82" s="60"/>
      <c r="H82" s="64"/>
      <c r="I82" s="65"/>
    </row>
    <row r="83" spans="1:7" ht="12.75">
      <c r="A83" s="4"/>
      <c r="B83" s="4"/>
      <c r="C83" s="4"/>
      <c r="D83" s="4"/>
      <c r="E83" s="23" t="s">
        <v>37</v>
      </c>
      <c r="F83" s="24"/>
      <c r="G83" s="1"/>
    </row>
    <row r="84" spans="1:7" ht="12.75">
      <c r="A84" s="4"/>
      <c r="B84" s="4"/>
      <c r="C84" s="4"/>
      <c r="D84" s="4"/>
      <c r="E84" s="9"/>
      <c r="F84" s="10"/>
      <c r="G84" s="1"/>
    </row>
    <row r="85" spans="1:7" ht="12.75">
      <c r="A85" s="11"/>
      <c r="B85" s="11"/>
      <c r="C85" s="11"/>
      <c r="D85" s="11"/>
      <c r="E85" s="12"/>
      <c r="F85" s="13"/>
      <c r="G85" s="1"/>
    </row>
    <row r="86" spans="1:7" ht="12.75">
      <c r="A86" s="14"/>
      <c r="B86" s="14"/>
      <c r="C86" s="14"/>
      <c r="D86" s="14"/>
      <c r="E86" s="15"/>
      <c r="F86" s="15"/>
      <c r="G86" s="1"/>
    </row>
    <row r="87" spans="1:7" ht="12.75">
      <c r="A87" s="16"/>
      <c r="B87" s="16"/>
      <c r="C87" s="16"/>
      <c r="D87" s="16"/>
      <c r="E87" s="17"/>
      <c r="F87" s="17"/>
      <c r="G87" s="1"/>
    </row>
    <row r="88" spans="1:7" ht="12.75">
      <c r="A88" s="18"/>
      <c r="B88" s="18"/>
      <c r="C88" s="18"/>
      <c r="D88" s="18"/>
      <c r="E88" s="19"/>
      <c r="F88" s="19"/>
      <c r="G88" s="3"/>
    </row>
    <row r="89" spans="1:7" ht="12.75">
      <c r="A89" s="18"/>
      <c r="B89" s="18"/>
      <c r="C89" s="18"/>
      <c r="D89" s="18"/>
      <c r="E89" s="19"/>
      <c r="F89" s="19"/>
      <c r="G89" s="3"/>
    </row>
    <row r="90" spans="1:7" ht="12.75">
      <c r="A90" s="20"/>
      <c r="B90" s="20"/>
      <c r="C90" s="20"/>
      <c r="D90" s="20"/>
      <c r="E90" s="19"/>
      <c r="F90" s="19"/>
      <c r="G90" s="1"/>
    </row>
    <row r="91" spans="1:7" ht="12.75">
      <c r="A91" s="20"/>
      <c r="B91" s="20"/>
      <c r="C91" s="20"/>
      <c r="D91" s="20"/>
      <c r="E91" s="19"/>
      <c r="F91" s="19"/>
      <c r="G91" s="3"/>
    </row>
    <row r="92" spans="1:7" ht="12.75">
      <c r="A92" s="21"/>
      <c r="B92" s="21"/>
      <c r="C92" s="21"/>
      <c r="D92" s="21"/>
      <c r="E92" s="17"/>
      <c r="F92" s="17"/>
      <c r="G92" s="3"/>
    </row>
    <row r="93" spans="1:7" ht="12.75">
      <c r="A93" s="20"/>
      <c r="B93" s="20"/>
      <c r="C93" s="20"/>
      <c r="D93" s="20"/>
      <c r="E93" s="19"/>
      <c r="F93" s="19"/>
      <c r="G93" s="3"/>
    </row>
    <row r="94" spans="1:7" ht="12.75">
      <c r="A94" s="20"/>
      <c r="B94" s="20"/>
      <c r="C94" s="20"/>
      <c r="D94" s="20"/>
      <c r="E94" s="19"/>
      <c r="F94" s="22"/>
      <c r="G94" s="3"/>
    </row>
    <row r="95" spans="1:7" ht="12.75">
      <c r="A95" s="20"/>
      <c r="B95" s="20"/>
      <c r="C95" s="20"/>
      <c r="D95" s="20"/>
      <c r="E95" s="19"/>
      <c r="F95" s="22"/>
      <c r="G95" s="1"/>
    </row>
    <row r="96" spans="1:7" ht="15">
      <c r="A96" s="20"/>
      <c r="B96" s="20"/>
      <c r="C96" s="20"/>
      <c r="D96" s="20"/>
      <c r="E96" s="19"/>
      <c r="F96" s="22"/>
      <c r="G96" s="5"/>
    </row>
    <row r="97" spans="1:7" ht="15">
      <c r="A97" s="20"/>
      <c r="B97" s="20"/>
      <c r="C97" s="20"/>
      <c r="D97" s="20"/>
      <c r="E97" s="19"/>
      <c r="F97" s="22"/>
      <c r="G97" s="5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2022-04-06T04:02:58Z</dcterms:modified>
  <cp:category/>
  <cp:version/>
  <cp:contentType/>
  <cp:contentStatus/>
</cp:coreProperties>
</file>