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<sst xmlns="http://schemas.openxmlformats.org/spreadsheetml/2006/main" count="93" uniqueCount="90">
  <si>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</si>
  <si>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</si>
  <si>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</si>
  <si>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</si>
  <si>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</si>
  <si>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</si>
  <si>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</si>
  <si>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</si>
  <si>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</si>
  <si>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</si>
  <si>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</si>
  <si>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</si>
  <si>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</si>
  <si>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</si>
  <si>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</si>
  <si>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</si>
  <si>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</si>
  <si>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</si>
  <si>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</si>
  <si>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</si>
  <si>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</si>
  <si>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</si>
  <si>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</si>
  <si>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</si>
  <si>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</si>
  <si>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</si>
  <si>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</si>
  <si>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</si>
  <si>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</si>
  <si>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</si>
  <si>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</si>
  <si>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</si>
  <si>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</si>
  <si>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</si>
  <si>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</si>
  <si>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</si>
  <si>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</si>
  <si>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</si>
  <si>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</si>
  <si>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</si>
  <si>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</si>
  <si>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</si>
  <si>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</si>
  <si>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</si>
  <si>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</si>
  <si>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</si>
  <si>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</si>
  <si>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</si>
  <si>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</si>
  <si>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</si>
  <si>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</si>
  <si>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</si>
  <si>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</si>
  <si>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</si>
  <si>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</si>
  <si>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</si>
  <si>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</si>
  <si>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</si>
  <si>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</si>
  <si>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</si>
  <si>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</si>
  <si>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</si>
  <si>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</si>
  <si>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</si>
  <si>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</si>
  <si>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</si>
  <si>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</si>
  <si>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</si>
  <si>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</si>
  <si>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</si>
  <si>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</si>
  <si>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</si>
  <si>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</si>
  <si>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</si>
  <si>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</si>
  <si>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</si>
  <si>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</si>
  <si>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</si>
  <si>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</si>
  <si>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</si>
  <si>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</si>
  <si>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</si>
  <si>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</si>
  <si>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</si>
  <si>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</si>
  <si>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соотношение 2021г. к 2020г. (%)</t>
  </si>
  <si>
    <t>за I квартал</t>
  </si>
  <si>
    <t>6273,9</t>
  </si>
  <si>
    <t>627,8</t>
  </si>
  <si>
    <t>Сельское хозяйство и рыболовство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</si>
</sst>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49" fontId="16" fillId="0" borderId="12" xfId="0" applyNumberFormat="1" applyFont="1" applyBorder="1" applyAlignment="1">
      <alignment vertical="top" wrapText="1"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33" borderId="11" xfId="58" applyFont="1" applyFill="1" applyBorder="1" applyAlignment="1">
      <alignment horizontal="center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49" fontId="9" fillId="33" borderId="15" xfId="58" applyNumberFormat="1" applyFont="1" applyFill="1" applyBorder="1" applyAlignment="1">
      <alignment horizontal="right" vertical="top" wrapText="1"/>
      <protection/>
    </xf>
    <xf numFmtId="0" fontId="10" fillId="33" borderId="10" xfId="58" applyFont="1" applyFill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19" xfId="58" applyFont="1" applyBorder="1" applyAlignment="1">
      <alignment horizontal="center" vertical="center" wrapText="1"/>
      <protection/>
    </xf>
    <xf numFmtId="49" fontId="16" fillId="0" borderId="20" xfId="0" applyNumberFormat="1" applyFont="1" applyBorder="1" applyAlignment="1">
      <alignment horizontal="right" vertical="center" wrapText="1"/>
    </xf>
    <xf numFmtId="49" fontId="16" fillId="0" borderId="21" xfId="0" applyNumberFormat="1" applyFont="1" applyBorder="1" applyAlignment="1">
      <alignment horizontal="right" vertical="center" wrapText="1"/>
    </xf>
    <xf numFmtId="9" fontId="12" fillId="0" borderId="22" xfId="66" applyFont="1" applyFill="1" applyBorder="1" applyAlignment="1">
      <alignment horizontal="right" vertical="center" wrapText="1"/>
    </xf>
    <xf numFmtId="9" fontId="9" fillId="0" borderId="22" xfId="66" applyFont="1" applyFill="1" applyBorder="1" applyAlignment="1">
      <alignment horizontal="right" vertical="center" wrapText="1"/>
    </xf>
    <xf numFmtId="0" fontId="12" fillId="33" borderId="20" xfId="58" applyFont="1" applyFill="1" applyBorder="1" applyAlignment="1">
      <alignment horizontal="right" vertical="center" wrapText="1"/>
      <protection/>
    </xf>
    <xf numFmtId="0" fontId="12" fillId="33" borderId="21" xfId="58" applyFont="1" applyFill="1" applyBorder="1" applyAlignment="1">
      <alignment horizontal="right" vertical="center" wrapText="1"/>
      <protection/>
    </xf>
    <xf numFmtId="9" fontId="12" fillId="33" borderId="22" xfId="66" applyFont="1" applyFill="1" applyBorder="1" applyAlignment="1">
      <alignment horizontal="right" vertical="center" wrapText="1"/>
    </xf>
    <xf numFmtId="173" fontId="12" fillId="0" borderId="21" xfId="58" applyNumberFormat="1" applyFont="1" applyFill="1" applyBorder="1" applyAlignment="1">
      <alignment horizontal="right" vertical="center"/>
      <protection/>
    </xf>
    <xf numFmtId="173" fontId="12" fillId="0" borderId="20" xfId="58" applyNumberFormat="1" applyFont="1" applyFill="1" applyBorder="1" applyAlignment="1">
      <alignment horizontal="right" vertical="center"/>
      <protection/>
    </xf>
    <xf numFmtId="172" fontId="13" fillId="0" borderId="23" xfId="58" applyNumberFormat="1" applyFont="1" applyBorder="1" applyAlignment="1">
      <alignment horizontal="right" vertical="center"/>
      <protection/>
    </xf>
    <xf numFmtId="173" fontId="9" fillId="0" borderId="21" xfId="58" applyNumberFormat="1" applyFont="1" applyFill="1" applyBorder="1" applyAlignment="1">
      <alignment horizontal="right" vertical="center"/>
      <protection/>
    </xf>
    <xf numFmtId="173" fontId="9" fillId="33" borderId="21" xfId="58" applyNumberFormat="1" applyFont="1" applyFill="1" applyBorder="1" applyAlignment="1">
      <alignment horizontal="right" vertical="center"/>
      <protection/>
    </xf>
    <xf numFmtId="173" fontId="9" fillId="0" borderId="20" xfId="58" applyNumberFormat="1" applyFont="1" applyFill="1" applyBorder="1" applyAlignment="1">
      <alignment horizontal="right" vertical="center"/>
      <protection/>
    </xf>
    <xf numFmtId="172" fontId="7" fillId="0" borderId="23" xfId="58" applyNumberFormat="1" applyFont="1" applyBorder="1" applyAlignment="1">
      <alignment horizontal="right" vertical="center"/>
      <protection/>
    </xf>
    <xf numFmtId="173" fontId="12" fillId="33" borderId="21" xfId="58" applyNumberFormat="1" applyFont="1" applyFill="1" applyBorder="1" applyAlignment="1">
      <alignment horizontal="right" vertical="center"/>
      <protection/>
    </xf>
    <xf numFmtId="173" fontId="14" fillId="33" borderId="20" xfId="58" applyNumberFormat="1" applyFont="1" applyFill="1" applyBorder="1" applyAlignment="1">
      <alignment horizontal="right" vertical="center"/>
      <protection/>
    </xf>
    <xf numFmtId="173" fontId="14" fillId="33" borderId="21" xfId="58" applyNumberFormat="1" applyFont="1" applyFill="1" applyBorder="1" applyAlignment="1">
      <alignment horizontal="right" vertical="center"/>
      <protection/>
    </xf>
    <xf numFmtId="172" fontId="13" fillId="33" borderId="23" xfId="58" applyNumberFormat="1" applyFont="1" applyFill="1" applyBorder="1" applyAlignment="1">
      <alignment horizontal="right" vertical="center"/>
      <protection/>
    </xf>
    <xf numFmtId="173" fontId="12" fillId="33" borderId="20" xfId="58" applyNumberFormat="1" applyFont="1" applyFill="1" applyBorder="1" applyAlignment="1">
      <alignment horizontal="right" vertical="center"/>
      <protection/>
    </xf>
    <xf numFmtId="173" fontId="9" fillId="33" borderId="20" xfId="58" applyNumberFormat="1" applyFont="1" applyFill="1" applyBorder="1" applyAlignment="1">
      <alignment horizontal="right" vertical="center"/>
      <protection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9" fontId="12" fillId="0" borderId="27" xfId="66" applyFont="1" applyFill="1" applyBorder="1" applyAlignment="1">
      <alignment horizontal="right" vertical="center" wrapText="1"/>
    </xf>
    <xf numFmtId="9" fontId="12" fillId="0" borderId="28" xfId="66" applyFont="1" applyFill="1" applyBorder="1" applyAlignment="1">
      <alignment horizontal="right" vertical="center" wrapText="1"/>
    </xf>
    <xf numFmtId="9" fontId="12" fillId="0" borderId="29" xfId="66" applyFont="1" applyFill="1" applyBorder="1" applyAlignment="1">
      <alignment horizontal="right" vertical="center" wrapText="1"/>
    </xf>
    <xf numFmtId="9" fontId="9" fillId="0" borderId="29" xfId="66" applyFont="1" applyFill="1" applyBorder="1" applyAlignment="1">
      <alignment horizontal="right" vertical="center" wrapText="1"/>
    </xf>
    <xf numFmtId="9" fontId="12" fillId="33" borderId="29" xfId="66" applyFont="1" applyFill="1" applyBorder="1" applyAlignment="1">
      <alignment horizontal="right" vertical="center" wrapText="1"/>
    </xf>
    <xf numFmtId="0" fontId="12" fillId="0" borderId="20" xfId="58" applyFont="1" applyFill="1" applyBorder="1" applyAlignment="1">
      <alignment horizontal="right" vertical="center" wrapText="1"/>
      <protection/>
    </xf>
    <xf numFmtId="0" fontId="9" fillId="0" borderId="20" xfId="58" applyFont="1" applyFill="1" applyBorder="1" applyAlignment="1">
      <alignment horizontal="right" vertical="center" wrapText="1"/>
      <protection/>
    </xf>
    <xf numFmtId="0" fontId="9" fillId="0" borderId="30" xfId="58" applyFont="1" applyFill="1" applyBorder="1" applyAlignment="1">
      <alignment horizontal="right" vertical="center" wrapText="1"/>
      <protection/>
    </xf>
    <xf numFmtId="0" fontId="9" fillId="0" borderId="21" xfId="58" applyFont="1" applyFill="1" applyBorder="1" applyAlignment="1">
      <alignment horizontal="right" vertical="center" wrapText="1"/>
      <protection/>
    </xf>
    <xf numFmtId="0" fontId="12" fillId="0" borderId="21" xfId="58" applyFont="1" applyFill="1" applyBorder="1" applyAlignment="1">
      <alignment horizontal="right" vertical="center" wrapText="1"/>
      <protection/>
    </xf>
    <xf numFmtId="9" fontId="12" fillId="0" borderId="31" xfId="66" applyFont="1" applyFill="1" applyBorder="1" applyAlignment="1">
      <alignment horizontal="right" vertical="center" wrapText="1"/>
    </xf>
    <xf numFmtId="9" fontId="12" fillId="0" borderId="32" xfId="66" applyFont="1" applyFill="1" applyBorder="1" applyAlignment="1">
      <alignment horizontal="right" vertical="center" wrapText="1"/>
    </xf>
    <xf numFmtId="173" fontId="12" fillId="0" borderId="33" xfId="58" applyNumberFormat="1" applyFont="1" applyFill="1" applyBorder="1" applyAlignment="1">
      <alignment horizontal="right" vertical="center"/>
      <protection/>
    </xf>
    <xf numFmtId="173" fontId="12" fillId="0" borderId="34" xfId="58" applyNumberFormat="1" applyFont="1" applyFill="1" applyBorder="1" applyAlignment="1">
      <alignment horizontal="right" vertical="center"/>
      <protection/>
    </xf>
    <xf numFmtId="172" fontId="13" fillId="0" borderId="28" xfId="58" applyNumberFormat="1" applyFont="1" applyBorder="1" applyAlignment="1">
      <alignment horizontal="right" vertical="center"/>
      <protection/>
    </xf>
    <xf numFmtId="9" fontId="16" fillId="0" borderId="29" xfId="66" applyFont="1" applyBorder="1" applyAlignment="1">
      <alignment horizontal="right" vertical="center" wrapText="1"/>
    </xf>
    <xf numFmtId="9" fontId="16" fillId="0" borderId="22" xfId="66" applyFont="1" applyBorder="1" applyAlignment="1">
      <alignment horizontal="right" vertical="center" wrapText="1"/>
    </xf>
    <xf numFmtId="173" fontId="14" fillId="0" borderId="21" xfId="58" applyNumberFormat="1" applyFont="1" applyFill="1" applyBorder="1" applyAlignment="1">
      <alignment horizontal="right" vertical="center"/>
      <protection/>
    </xf>
    <xf numFmtId="172" fontId="7" fillId="0" borderId="26" xfId="58" applyNumberFormat="1" applyFont="1" applyBorder="1" applyAlignment="1">
      <alignment horizontal="right" vertical="center"/>
      <protection/>
    </xf>
    <xf numFmtId="0" fontId="8" fillId="0" borderId="35" xfId="58" applyFont="1" applyBorder="1" applyAlignment="1">
      <alignment horizontal="justify" vertical="center"/>
      <protection/>
    </xf>
    <xf numFmtId="0" fontId="8" fillId="0" borderId="36" xfId="58" applyFont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wrapText="1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top"/>
      <protection/>
    </xf>
    <xf numFmtId="0" fontId="8" fillId="0" borderId="15" xfId="58" applyFont="1" applyBorder="1" applyAlignment="1">
      <alignment horizontal="center" vertical="top"/>
      <protection/>
    </xf>
    <xf numFmtId="49" fontId="3" fillId="33" borderId="37" xfId="58" applyNumberFormat="1" applyFont="1" applyFill="1" applyBorder="1" applyAlignment="1">
      <alignment horizontal="center" vertical="top" wrapText="1"/>
      <protection/>
    </xf>
    <xf numFmtId="49" fontId="3" fillId="33" borderId="38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21">
      <selection activeCell="B31" sqref="B31"/>
    </sheetView>
  </sheetViews>
  <sheetFormatPr defaultColWidth="9.00390625" defaultRowHeight="12.75"/>
  <cols>
    <col min="1" max="1" width="43.375" style="0" customWidth="1"/>
    <col min="2" max="2" width="10.75390625" style="0" customWidth="1"/>
    <col min="3" max="3" width="10.375" style="0" customWidth="1"/>
    <col min="4" max="4" width="11.00390625" style="0" customWidth="1"/>
    <col min="5" max="5" width="10.625" style="0" customWidth="1"/>
    <col min="6" max="6" width="9.25390625" style="0" customWidth="1"/>
    <col min="7" max="8" width="10.875" style="0" customWidth="1"/>
    <col min="9" max="9" width="13.00390625" style="0" customWidth="1"/>
  </cols>
  <sheetData>
    <row r="1" spans="1:9" ht="15.7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73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96" t="s">
        <v>86</v>
      </c>
      <c r="B3" s="96"/>
      <c r="C3" s="96"/>
      <c r="D3" s="96"/>
      <c r="E3" s="96"/>
      <c r="F3" s="96"/>
      <c r="G3" s="96"/>
      <c r="H3" s="96"/>
      <c r="I3" s="96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7.5" customHeight="1" thickBot="1">
      <c r="A5" s="84"/>
      <c r="B5" s="87">
        <v>2020</v>
      </c>
      <c r="C5" s="88"/>
      <c r="D5" s="89"/>
      <c r="E5" s="90">
        <v>2021</v>
      </c>
      <c r="F5" s="91"/>
      <c r="G5" s="91"/>
      <c r="H5" s="92" t="s">
        <v>85</v>
      </c>
      <c r="I5" s="93"/>
    </row>
    <row r="6" spans="1:9" ht="24.75" thickBot="1">
      <c r="A6" s="85" t="s">
        <v>1</v>
      </c>
      <c r="B6" s="34" t="s">
        <v>30</v>
      </c>
      <c r="C6" s="25" t="s">
        <v>31</v>
      </c>
      <c r="D6" s="39" t="s">
        <v>17</v>
      </c>
      <c r="E6" s="34" t="s">
        <v>30</v>
      </c>
      <c r="F6" s="25" t="s">
        <v>31</v>
      </c>
      <c r="G6" s="35" t="s">
        <v>17</v>
      </c>
      <c r="H6" s="26" t="s">
        <v>83</v>
      </c>
      <c r="I6" s="25" t="s">
        <v>84</v>
      </c>
    </row>
    <row r="7" spans="1:9" ht="13.5" thickBot="1">
      <c r="A7" s="32">
        <v>1</v>
      </c>
      <c r="B7" s="38">
        <v>2</v>
      </c>
      <c r="C7" s="41">
        <v>3</v>
      </c>
      <c r="D7" s="40">
        <v>4</v>
      </c>
      <c r="E7" s="32">
        <v>5</v>
      </c>
      <c r="F7" s="36">
        <v>6</v>
      </c>
      <c r="G7" s="37">
        <v>7</v>
      </c>
      <c r="H7" s="32">
        <v>8</v>
      </c>
      <c r="I7" s="33">
        <v>9</v>
      </c>
    </row>
    <row r="8" spans="1:9" ht="12.75">
      <c r="A8" s="86" t="s">
        <v>18</v>
      </c>
      <c r="B8" s="50">
        <f>B9+B12+B13+B17+B18+B19+B21+B22+B23+B24+B11</f>
        <v>171420</v>
      </c>
      <c r="C8" s="49">
        <f>C9+C12+C13+C17+C18+C19+C21+C22+C23+C24+C11</f>
        <v>40296.73999999999</v>
      </c>
      <c r="D8" s="55">
        <f aca="true" t="shared" si="0" ref="D8:D73">C8/B8*100</f>
        <v>23.507607047019015</v>
      </c>
      <c r="E8" s="77">
        <f>E9+E12+E13+E17+E18+E19+E21+E22+E23+E24+E11</f>
        <v>182986.4</v>
      </c>
      <c r="F8" s="78">
        <f>F9+F12+F13+F17+F18+F19+F21+F22+F23+F24+F11</f>
        <v>46063.99999999999</v>
      </c>
      <c r="G8" s="79">
        <f>F8/E8*100</f>
        <v>25.173455513633797</v>
      </c>
      <c r="H8" s="65">
        <f>E8/B8</f>
        <v>1.067474040368685</v>
      </c>
      <c r="I8" s="66">
        <f>F8/C8</f>
        <v>1.1431197660158119</v>
      </c>
    </row>
    <row r="9" spans="1:9" ht="12.75">
      <c r="A9" s="27" t="s">
        <v>15</v>
      </c>
      <c r="B9" s="50">
        <f>B10</f>
        <v>103382</v>
      </c>
      <c r="C9" s="49">
        <f>C10</f>
        <v>23415</v>
      </c>
      <c r="D9" s="55">
        <f t="shared" si="0"/>
        <v>22.649010466038575</v>
      </c>
      <c r="E9" s="50">
        <f>E10</f>
        <v>105110</v>
      </c>
      <c r="F9" s="49">
        <f>F10</f>
        <v>22820.5</v>
      </c>
      <c r="G9" s="51">
        <f aca="true" t="shared" si="1" ref="G9:G21">F9/E9*100</f>
        <v>21.711064598991534</v>
      </c>
      <c r="H9" s="67">
        <f aca="true" t="shared" si="2" ref="H9:I24">E9/B9</f>
        <v>1.0167147085566153</v>
      </c>
      <c r="I9" s="44">
        <f t="shared" si="2"/>
        <v>0.9746102925475123</v>
      </c>
    </row>
    <row r="10" spans="1:9" ht="12.75">
      <c r="A10" s="28" t="s">
        <v>0</v>
      </c>
      <c r="B10" s="54">
        <v>103382</v>
      </c>
      <c r="C10" s="53">
        <v>23415</v>
      </c>
      <c r="D10" s="55">
        <f t="shared" si="0"/>
        <v>22.649010466038575</v>
      </c>
      <c r="E10" s="54">
        <v>105110</v>
      </c>
      <c r="F10" s="53">
        <v>22820.5</v>
      </c>
      <c r="G10" s="55">
        <f t="shared" si="1"/>
        <v>21.711064598991534</v>
      </c>
      <c r="H10" s="68">
        <f t="shared" si="2"/>
        <v>1.0167147085566153</v>
      </c>
      <c r="I10" s="45">
        <f t="shared" si="2"/>
        <v>0.9746102925475123</v>
      </c>
    </row>
    <row r="11" spans="1:9" ht="12.75">
      <c r="A11" s="27" t="s">
        <v>76</v>
      </c>
      <c r="B11" s="50">
        <v>12876</v>
      </c>
      <c r="C11" s="56">
        <v>2801.9</v>
      </c>
      <c r="D11" s="55">
        <f t="shared" si="0"/>
        <v>21.760639950295126</v>
      </c>
      <c r="E11" s="50">
        <v>14890</v>
      </c>
      <c r="F11" s="56">
        <v>3340.4</v>
      </c>
      <c r="G11" s="55">
        <f>F11/E11*100</f>
        <v>22.43384822028207</v>
      </c>
      <c r="H11" s="67">
        <f t="shared" si="2"/>
        <v>1.1564150357253806</v>
      </c>
      <c r="I11" s="44">
        <f t="shared" si="2"/>
        <v>1.192191013241015</v>
      </c>
    </row>
    <row r="12" spans="1:9" ht="12.75">
      <c r="A12" s="27" t="s">
        <v>2</v>
      </c>
      <c r="B12" s="50">
        <v>8470</v>
      </c>
      <c r="C12" s="56">
        <v>2414.54</v>
      </c>
      <c r="D12" s="55">
        <f t="shared" si="0"/>
        <v>28.506965761511218</v>
      </c>
      <c r="E12" s="50">
        <v>8643</v>
      </c>
      <c r="F12" s="56">
        <v>3375.3</v>
      </c>
      <c r="G12" s="51">
        <f t="shared" si="1"/>
        <v>39.05241235682055</v>
      </c>
      <c r="H12" s="67">
        <f t="shared" si="2"/>
        <v>1.0204250295159385</v>
      </c>
      <c r="I12" s="44">
        <f t="shared" si="2"/>
        <v>1.3979060193660078</v>
      </c>
    </row>
    <row r="13" spans="1:9" ht="12.75">
      <c r="A13" s="27" t="s">
        <v>3</v>
      </c>
      <c r="B13" s="50">
        <f>B14+B15+B16</f>
        <v>11440</v>
      </c>
      <c r="C13" s="49">
        <f>C14+C15+C16</f>
        <v>2340.7999999999997</v>
      </c>
      <c r="D13" s="55">
        <f t="shared" si="0"/>
        <v>20.46153846153846</v>
      </c>
      <c r="E13" s="50">
        <f>E14+E15+E16</f>
        <v>13870</v>
      </c>
      <c r="F13" s="49">
        <f>F14+F15+F16</f>
        <v>2433</v>
      </c>
      <c r="G13" s="51">
        <f t="shared" si="1"/>
        <v>17.541456380677722</v>
      </c>
      <c r="H13" s="67">
        <f t="shared" si="2"/>
        <v>1.2124125874125875</v>
      </c>
      <c r="I13" s="44">
        <f t="shared" si="2"/>
        <v>1.0393882433356119</v>
      </c>
    </row>
    <row r="14" spans="1:9" ht="12.75">
      <c r="A14" s="28" t="s">
        <v>78</v>
      </c>
      <c r="B14" s="50">
        <v>2000</v>
      </c>
      <c r="C14" s="52">
        <v>147.8</v>
      </c>
      <c r="D14" s="55">
        <f t="shared" si="0"/>
        <v>7.390000000000001</v>
      </c>
      <c r="E14" s="50">
        <v>2040</v>
      </c>
      <c r="F14" s="52">
        <v>153.5</v>
      </c>
      <c r="G14" s="51">
        <f t="shared" si="1"/>
        <v>7.5245098039215685</v>
      </c>
      <c r="H14" s="68">
        <f t="shared" si="2"/>
        <v>1.02</v>
      </c>
      <c r="I14" s="45">
        <f t="shared" si="2"/>
        <v>1.0385656292286873</v>
      </c>
    </row>
    <row r="15" spans="1:9" ht="12.75">
      <c r="A15" s="28" t="s">
        <v>8</v>
      </c>
      <c r="B15" s="54">
        <v>520</v>
      </c>
      <c r="C15" s="52">
        <v>78.3</v>
      </c>
      <c r="D15" s="55">
        <f t="shared" si="0"/>
        <v>15.057692307692308</v>
      </c>
      <c r="E15" s="54">
        <v>530</v>
      </c>
      <c r="F15" s="52">
        <v>63.7</v>
      </c>
      <c r="G15" s="51">
        <f t="shared" si="1"/>
        <v>12.018867924528303</v>
      </c>
      <c r="H15" s="68">
        <f t="shared" si="2"/>
        <v>1.0192307692307692</v>
      </c>
      <c r="I15" s="45">
        <f t="shared" si="2"/>
        <v>0.8135376756066411</v>
      </c>
    </row>
    <row r="16" spans="1:9" ht="12.75">
      <c r="A16" s="28" t="s">
        <v>77</v>
      </c>
      <c r="B16" s="54">
        <v>8920</v>
      </c>
      <c r="C16" s="52">
        <v>2114.7</v>
      </c>
      <c r="D16" s="55">
        <f t="shared" si="0"/>
        <v>23.70739910313901</v>
      </c>
      <c r="E16" s="54">
        <v>11300</v>
      </c>
      <c r="F16" s="52">
        <v>2215.8</v>
      </c>
      <c r="G16" s="51">
        <f t="shared" si="1"/>
        <v>19.608849557522127</v>
      </c>
      <c r="H16" s="68">
        <f t="shared" si="2"/>
        <v>1.2668161434977578</v>
      </c>
      <c r="I16" s="45">
        <f t="shared" si="2"/>
        <v>1.047808199744645</v>
      </c>
    </row>
    <row r="17" spans="1:9" ht="12.75">
      <c r="A17" s="27" t="s">
        <v>19</v>
      </c>
      <c r="B17" s="50">
        <v>2380</v>
      </c>
      <c r="C17" s="56">
        <v>674.8</v>
      </c>
      <c r="D17" s="55">
        <f t="shared" si="0"/>
        <v>28.352941176470587</v>
      </c>
      <c r="E17" s="50">
        <v>2610</v>
      </c>
      <c r="F17" s="56">
        <v>481.1</v>
      </c>
      <c r="G17" s="51">
        <f t="shared" si="1"/>
        <v>18.43295019157088</v>
      </c>
      <c r="H17" s="67">
        <f t="shared" si="2"/>
        <v>1.096638655462185</v>
      </c>
      <c r="I17" s="44">
        <f t="shared" si="2"/>
        <v>0.7129519857735627</v>
      </c>
    </row>
    <row r="18" spans="1:9" ht="36">
      <c r="A18" s="27" t="s">
        <v>36</v>
      </c>
      <c r="B18" s="50">
        <v>28632</v>
      </c>
      <c r="C18" s="56">
        <v>6850.7</v>
      </c>
      <c r="D18" s="55">
        <f t="shared" si="0"/>
        <v>23.926725342274377</v>
      </c>
      <c r="E18" s="50">
        <v>28280</v>
      </c>
      <c r="F18" s="56">
        <v>7026.2</v>
      </c>
      <c r="G18" s="51">
        <f t="shared" si="1"/>
        <v>24.845120226308346</v>
      </c>
      <c r="H18" s="67">
        <f t="shared" si="2"/>
        <v>0.9877060631461302</v>
      </c>
      <c r="I18" s="44">
        <f t="shared" si="2"/>
        <v>1.0256178200767805</v>
      </c>
    </row>
    <row r="19" spans="1:9" ht="24">
      <c r="A19" s="27" t="s">
        <v>9</v>
      </c>
      <c r="B19" s="50">
        <f>B20</f>
        <v>135</v>
      </c>
      <c r="C19" s="49">
        <f>C20</f>
        <v>195.1</v>
      </c>
      <c r="D19" s="55">
        <f t="shared" si="0"/>
        <v>144.5185185185185</v>
      </c>
      <c r="E19" s="50">
        <f>E20</f>
        <v>90</v>
      </c>
      <c r="F19" s="49">
        <f>F20</f>
        <v>116.7</v>
      </c>
      <c r="G19" s="51">
        <f t="shared" si="1"/>
        <v>129.66666666666666</v>
      </c>
      <c r="H19" s="67">
        <f t="shared" si="2"/>
        <v>0.6666666666666666</v>
      </c>
      <c r="I19" s="44">
        <f t="shared" si="2"/>
        <v>0.5981547924141466</v>
      </c>
    </row>
    <row r="20" spans="1:9" ht="12.75">
      <c r="A20" s="28" t="s">
        <v>10</v>
      </c>
      <c r="B20" s="54">
        <v>135</v>
      </c>
      <c r="C20" s="53">
        <v>195.1</v>
      </c>
      <c r="D20" s="55">
        <f t="shared" si="0"/>
        <v>144.5185185185185</v>
      </c>
      <c r="E20" s="54">
        <v>90</v>
      </c>
      <c r="F20" s="53">
        <v>116.7</v>
      </c>
      <c r="G20" s="55">
        <f t="shared" si="1"/>
        <v>129.66666666666666</v>
      </c>
      <c r="H20" s="68">
        <f t="shared" si="2"/>
        <v>0.6666666666666666</v>
      </c>
      <c r="I20" s="45">
        <f t="shared" si="2"/>
        <v>0.5981547924141466</v>
      </c>
    </row>
    <row r="21" spans="1:9" ht="24">
      <c r="A21" s="27" t="s">
        <v>11</v>
      </c>
      <c r="B21" s="50">
        <v>3050</v>
      </c>
      <c r="C21" s="56">
        <v>796.7</v>
      </c>
      <c r="D21" s="55">
        <f t="shared" si="0"/>
        <v>26.121311475409836</v>
      </c>
      <c r="E21" s="50">
        <v>2887</v>
      </c>
      <c r="F21" s="56">
        <v>727.2</v>
      </c>
      <c r="G21" s="51">
        <f t="shared" si="1"/>
        <v>25.18877727745064</v>
      </c>
      <c r="H21" s="67">
        <f t="shared" si="2"/>
        <v>0.9465573770491803</v>
      </c>
      <c r="I21" s="44">
        <f t="shared" si="2"/>
        <v>0.9127651562696122</v>
      </c>
    </row>
    <row r="22" spans="1:9" ht="24">
      <c r="A22" s="27" t="s">
        <v>20</v>
      </c>
      <c r="B22" s="50">
        <v>1000</v>
      </c>
      <c r="C22" s="56">
        <v>566.5</v>
      </c>
      <c r="D22" s="55">
        <f t="shared" si="0"/>
        <v>56.65</v>
      </c>
      <c r="E22" s="50">
        <v>6200</v>
      </c>
      <c r="F22" s="56">
        <v>5288.1</v>
      </c>
      <c r="G22" s="51">
        <f>F22/E22*100</f>
        <v>85.29193548387097</v>
      </c>
      <c r="H22" s="67">
        <f t="shared" si="2"/>
        <v>6.2</v>
      </c>
      <c r="I22" s="44">
        <f t="shared" si="2"/>
        <v>9.33468667255075</v>
      </c>
    </row>
    <row r="23" spans="1:9" ht="12.75">
      <c r="A23" s="27" t="s">
        <v>21</v>
      </c>
      <c r="B23" s="50">
        <v>55</v>
      </c>
      <c r="C23" s="56">
        <v>227.7</v>
      </c>
      <c r="D23" s="55">
        <f t="shared" si="0"/>
        <v>413.99999999999994</v>
      </c>
      <c r="E23" s="50">
        <v>170</v>
      </c>
      <c r="F23" s="56">
        <v>121.3</v>
      </c>
      <c r="G23" s="51">
        <f>F23/E23*100</f>
        <v>71.35294117647058</v>
      </c>
      <c r="H23" s="67">
        <f t="shared" si="2"/>
        <v>3.090909090909091</v>
      </c>
      <c r="I23" s="44">
        <f t="shared" si="2"/>
        <v>0.5327184892402284</v>
      </c>
    </row>
    <row r="24" spans="1:9" ht="12.75">
      <c r="A24" s="27" t="s">
        <v>4</v>
      </c>
      <c r="B24" s="50">
        <v>0</v>
      </c>
      <c r="C24" s="56">
        <v>13</v>
      </c>
      <c r="D24" s="55" t="e">
        <f t="shared" si="0"/>
        <v>#DIV/0!</v>
      </c>
      <c r="E24" s="50">
        <v>236.4</v>
      </c>
      <c r="F24" s="56">
        <v>334.2</v>
      </c>
      <c r="G24" s="51">
        <f>F24/E24*100</f>
        <v>141.37055837563452</v>
      </c>
      <c r="H24" s="67" t="e">
        <f t="shared" si="2"/>
        <v>#DIV/0!</v>
      </c>
      <c r="I24" s="44">
        <f t="shared" si="2"/>
        <v>25.707692307692305</v>
      </c>
    </row>
    <row r="25" spans="1:9" ht="12.75">
      <c r="A25" s="27" t="s">
        <v>16</v>
      </c>
      <c r="B25" s="50">
        <f>B26+B31+B32</f>
        <v>1001097.3</v>
      </c>
      <c r="C25" s="49">
        <f>C26+C31+C32</f>
        <v>206331.54</v>
      </c>
      <c r="D25" s="55">
        <f t="shared" si="0"/>
        <v>20.610538056590503</v>
      </c>
      <c r="E25" s="50">
        <f>E26+E31+E32</f>
        <v>736215.0999999999</v>
      </c>
      <c r="F25" s="49">
        <f>F26+F31+F32</f>
        <v>203164.30000000002</v>
      </c>
      <c r="G25" s="51">
        <f aca="true" t="shared" si="3" ref="G25:G32">F25/E25*100</f>
        <v>27.59578009198671</v>
      </c>
      <c r="H25" s="67">
        <f aca="true" t="shared" si="4" ref="H25:I83">E25/B25</f>
        <v>0.735408136651652</v>
      </c>
      <c r="I25" s="44">
        <f t="shared" si="4"/>
        <v>0.9846497534986653</v>
      </c>
    </row>
    <row r="26" spans="1:9" ht="36">
      <c r="A26" s="28" t="s">
        <v>22</v>
      </c>
      <c r="B26" s="54">
        <f>B27+B28+B29+B30</f>
        <v>990701.8</v>
      </c>
      <c r="C26" s="52">
        <f>C27+C28+C29+C30</f>
        <v>206640.44</v>
      </c>
      <c r="D26" s="55">
        <f t="shared" si="0"/>
        <v>20.857985722848184</v>
      </c>
      <c r="E26" s="54">
        <f>E27+E28+E29+E30</f>
        <v>724182.5999999999</v>
      </c>
      <c r="F26" s="52">
        <f>F27+F28+F29+F30</f>
        <v>202861.7</v>
      </c>
      <c r="G26" s="55">
        <f t="shared" si="3"/>
        <v>28.01250679041447</v>
      </c>
      <c r="H26" s="68">
        <f t="shared" si="4"/>
        <v>0.7309793925881631</v>
      </c>
      <c r="I26" s="45">
        <f t="shared" si="4"/>
        <v>0.9817134535718178</v>
      </c>
    </row>
    <row r="27" spans="1:9" ht="24">
      <c r="A27" s="28" t="s">
        <v>23</v>
      </c>
      <c r="B27" s="54">
        <v>434675</v>
      </c>
      <c r="C27" s="53">
        <v>108211.24</v>
      </c>
      <c r="D27" s="55">
        <f t="shared" si="0"/>
        <v>24.894746649795827</v>
      </c>
      <c r="E27" s="54">
        <v>218062.3</v>
      </c>
      <c r="F27" s="53">
        <v>92619.5</v>
      </c>
      <c r="G27" s="55">
        <f t="shared" si="3"/>
        <v>42.47387099925113</v>
      </c>
      <c r="H27" s="68">
        <f t="shared" si="4"/>
        <v>0.5016674526945418</v>
      </c>
      <c r="I27" s="45">
        <f t="shared" si="4"/>
        <v>0.8559138588560671</v>
      </c>
    </row>
    <row r="28" spans="1:9" ht="24">
      <c r="A28" s="28" t="s">
        <v>24</v>
      </c>
      <c r="B28" s="54">
        <v>62289.4</v>
      </c>
      <c r="C28" s="53">
        <v>757.4</v>
      </c>
      <c r="D28" s="55">
        <f t="shared" si="0"/>
        <v>1.215937222063465</v>
      </c>
      <c r="E28" s="54">
        <v>74029.3</v>
      </c>
      <c r="F28" s="53">
        <v>4639.5</v>
      </c>
      <c r="G28" s="55">
        <f t="shared" si="3"/>
        <v>6.267113156547476</v>
      </c>
      <c r="H28" s="68">
        <f t="shared" si="4"/>
        <v>1.1884734802390133</v>
      </c>
      <c r="I28" s="45">
        <f t="shared" si="4"/>
        <v>6.125561130182202</v>
      </c>
    </row>
    <row r="29" spans="1:9" ht="24">
      <c r="A29" s="28" t="s">
        <v>25</v>
      </c>
      <c r="B29" s="54">
        <v>487881</v>
      </c>
      <c r="C29" s="53">
        <v>97671.8</v>
      </c>
      <c r="D29" s="55">
        <f t="shared" si="0"/>
        <v>20.019594942209267</v>
      </c>
      <c r="E29" s="54">
        <v>414521.8</v>
      </c>
      <c r="F29" s="53">
        <v>101507.1</v>
      </c>
      <c r="G29" s="55">
        <f t="shared" si="3"/>
        <v>24.487759148011033</v>
      </c>
      <c r="H29" s="68">
        <f t="shared" si="4"/>
        <v>0.8496371041299005</v>
      </c>
      <c r="I29" s="45">
        <f t="shared" si="4"/>
        <v>1.0392672194021202</v>
      </c>
    </row>
    <row r="30" spans="1:9" ht="12.75">
      <c r="A30" s="28" t="s">
        <v>26</v>
      </c>
      <c r="B30" s="54">
        <v>5856.4</v>
      </c>
      <c r="C30" s="53">
        <v>0</v>
      </c>
      <c r="D30" s="55">
        <f t="shared" si="0"/>
        <v>0</v>
      </c>
      <c r="E30" s="54">
        <v>17569.2</v>
      </c>
      <c r="F30" s="53">
        <v>4095.6</v>
      </c>
      <c r="G30" s="55">
        <f t="shared" si="3"/>
        <v>23.311249231609864</v>
      </c>
      <c r="H30" s="68">
        <f t="shared" si="4"/>
        <v>3.0000000000000004</v>
      </c>
      <c r="I30" s="45" t="e">
        <f t="shared" si="4"/>
        <v>#DIV/0!</v>
      </c>
    </row>
    <row r="31" spans="1:9" ht="12.75">
      <c r="A31" s="28" t="s">
        <v>62</v>
      </c>
      <c r="B31" s="54">
        <v>10395.5</v>
      </c>
      <c r="C31" s="53">
        <v>0</v>
      </c>
      <c r="D31" s="55">
        <f t="shared" si="0"/>
        <v>0</v>
      </c>
      <c r="E31" s="54">
        <v>12032.5</v>
      </c>
      <c r="F31" s="53">
        <v>416.1</v>
      </c>
      <c r="G31" s="55">
        <f t="shared" si="3"/>
        <v>3.4581342198213174</v>
      </c>
      <c r="H31" s="68">
        <f t="shared" si="4"/>
        <v>1.1574719830695974</v>
      </c>
      <c r="I31" s="45" t="e">
        <f t="shared" si="4"/>
        <v>#DIV/0!</v>
      </c>
    </row>
    <row r="32" spans="1:9" ht="48">
      <c r="A32" s="28" t="s">
        <v>63</v>
      </c>
      <c r="B32" s="54"/>
      <c r="C32" s="53">
        <v>-308.9</v>
      </c>
      <c r="D32" s="55" t="e">
        <f t="shared" si="0"/>
        <v>#DIV/0!</v>
      </c>
      <c r="E32" s="54">
        <v>0</v>
      </c>
      <c r="F32" s="53">
        <v>-113.5</v>
      </c>
      <c r="G32" s="55" t="e">
        <f t="shared" si="3"/>
        <v>#DIV/0!</v>
      </c>
      <c r="H32" s="68" t="e">
        <f t="shared" si="4"/>
        <v>#DIV/0!</v>
      </c>
      <c r="I32" s="45">
        <f t="shared" si="4"/>
        <v>0.36743282615733247</v>
      </c>
    </row>
    <row r="33" spans="1:9" ht="12.75">
      <c r="A33" s="27" t="s">
        <v>27</v>
      </c>
      <c r="B33" s="50">
        <f>B8+B25</f>
        <v>1172517.3</v>
      </c>
      <c r="C33" s="49">
        <f>C8+C25</f>
        <v>246628.28</v>
      </c>
      <c r="D33" s="55">
        <f t="shared" si="0"/>
        <v>21.03408452907262</v>
      </c>
      <c r="E33" s="50">
        <f>E8+E25</f>
        <v>919201.4999999999</v>
      </c>
      <c r="F33" s="49">
        <f>F8+F25</f>
        <v>249228.30000000002</v>
      </c>
      <c r="G33" s="51">
        <f>F33/E33*100</f>
        <v>27.113565415200046</v>
      </c>
      <c r="H33" s="67">
        <f t="shared" si="4"/>
        <v>0.7839555970730665</v>
      </c>
      <c r="I33" s="44">
        <f t="shared" si="4"/>
        <v>1.0105422622255649</v>
      </c>
    </row>
    <row r="34" spans="1:9" ht="12.75">
      <c r="A34" s="29"/>
      <c r="B34" s="46"/>
      <c r="C34" s="47"/>
      <c r="D34" s="55" t="e">
        <f t="shared" si="0"/>
        <v>#DIV/0!</v>
      </c>
      <c r="E34" s="57"/>
      <c r="F34" s="58"/>
      <c r="G34" s="59"/>
      <c r="H34" s="69" t="e">
        <f t="shared" si="4"/>
        <v>#DIV/0!</v>
      </c>
      <c r="I34" s="48" t="e">
        <f t="shared" si="4"/>
        <v>#DIV/0!</v>
      </c>
    </row>
    <row r="35" spans="1:9" ht="12.75">
      <c r="A35" s="29" t="s">
        <v>12</v>
      </c>
      <c r="B35" s="60">
        <f>SUM(B36:B43)</f>
        <v>84543.59999999999</v>
      </c>
      <c r="C35" s="56">
        <f>SUM(C36:C43)</f>
        <v>21301.899999999998</v>
      </c>
      <c r="D35" s="55">
        <f t="shared" si="0"/>
        <v>25.196348393018514</v>
      </c>
      <c r="E35" s="60">
        <f>SUM(E36:E43)</f>
        <v>61345.8</v>
      </c>
      <c r="F35" s="56">
        <f>SUM(F36:F43)</f>
        <v>21757.300000000003</v>
      </c>
      <c r="G35" s="59">
        <f aca="true" t="shared" si="5" ref="G35:G41">F35/E35*100</f>
        <v>35.466649713590826</v>
      </c>
      <c r="H35" s="69">
        <f t="shared" si="4"/>
        <v>0.7256114005081403</v>
      </c>
      <c r="I35" s="48">
        <f t="shared" si="4"/>
        <v>1.0213783746989709</v>
      </c>
    </row>
    <row r="36" spans="1:9" ht="36">
      <c r="A36" s="28" t="s">
        <v>39</v>
      </c>
      <c r="B36" s="61">
        <v>1868.6</v>
      </c>
      <c r="C36" s="53">
        <v>358.5</v>
      </c>
      <c r="D36" s="55">
        <f t="shared" si="0"/>
        <v>19.185486460451674</v>
      </c>
      <c r="E36" s="61">
        <v>1245</v>
      </c>
      <c r="F36" s="53">
        <v>416.4</v>
      </c>
      <c r="G36" s="55">
        <f t="shared" si="5"/>
        <v>33.445783132530124</v>
      </c>
      <c r="H36" s="68">
        <f t="shared" si="4"/>
        <v>0.6662742159905812</v>
      </c>
      <c r="I36" s="45">
        <f t="shared" si="4"/>
        <v>1.1615062761506276</v>
      </c>
    </row>
    <row r="37" spans="1:9" ht="36">
      <c r="A37" s="28" t="s">
        <v>40</v>
      </c>
      <c r="B37" s="61">
        <v>1562.3</v>
      </c>
      <c r="C37" s="53">
        <v>388.4</v>
      </c>
      <c r="D37" s="55">
        <f t="shared" si="0"/>
        <v>24.860782180119052</v>
      </c>
      <c r="E37" s="61">
        <v>1262</v>
      </c>
      <c r="F37" s="53">
        <v>371.3</v>
      </c>
      <c r="G37" s="55">
        <f t="shared" si="5"/>
        <v>29.421553090332807</v>
      </c>
      <c r="H37" s="68">
        <f t="shared" si="4"/>
        <v>0.8077833962747232</v>
      </c>
      <c r="I37" s="45">
        <f t="shared" si="4"/>
        <v>0.9559732234809476</v>
      </c>
    </row>
    <row r="38" spans="1:9" ht="48">
      <c r="A38" s="28" t="s">
        <v>41</v>
      </c>
      <c r="B38" s="61">
        <v>63377.3</v>
      </c>
      <c r="C38" s="53">
        <v>14658.3</v>
      </c>
      <c r="D38" s="55">
        <f t="shared" si="0"/>
        <v>23.128628073458476</v>
      </c>
      <c r="E38" s="61">
        <v>45899.6</v>
      </c>
      <c r="F38" s="53">
        <v>17937.2</v>
      </c>
      <c r="G38" s="55">
        <f t="shared" si="5"/>
        <v>39.079207661940416</v>
      </c>
      <c r="H38" s="68">
        <f t="shared" si="4"/>
        <v>0.724227759781499</v>
      </c>
      <c r="I38" s="45">
        <f t="shared" si="4"/>
        <v>1.2236889680249416</v>
      </c>
    </row>
    <row r="39" spans="1:9" ht="12.75">
      <c r="A39" s="28" t="s">
        <v>69</v>
      </c>
      <c r="B39" s="61">
        <v>6.1</v>
      </c>
      <c r="C39" s="53">
        <v>0</v>
      </c>
      <c r="D39" s="55">
        <f t="shared" si="0"/>
        <v>0</v>
      </c>
      <c r="E39" s="61">
        <v>5.9</v>
      </c>
      <c r="F39" s="53">
        <v>0</v>
      </c>
      <c r="G39" s="55">
        <f t="shared" si="5"/>
        <v>0</v>
      </c>
      <c r="H39" s="68">
        <f t="shared" si="4"/>
        <v>0.9672131147540984</v>
      </c>
      <c r="I39" s="45" t="e">
        <f t="shared" si="4"/>
        <v>#DIV/0!</v>
      </c>
    </row>
    <row r="40" spans="1:9" ht="36">
      <c r="A40" s="28" t="s">
        <v>42</v>
      </c>
      <c r="B40" s="61">
        <v>596.7</v>
      </c>
      <c r="C40" s="53">
        <v>119.9</v>
      </c>
      <c r="D40" s="55">
        <f t="shared" si="0"/>
        <v>20.093849505614212</v>
      </c>
      <c r="E40" s="61">
        <v>5032.3</v>
      </c>
      <c r="F40" s="53">
        <v>194.4</v>
      </c>
      <c r="G40" s="55">
        <f t="shared" si="5"/>
        <v>3.8630447310374976</v>
      </c>
      <c r="H40" s="68">
        <f t="shared" si="4"/>
        <v>8.43355119825708</v>
      </c>
      <c r="I40" s="45">
        <f t="shared" si="4"/>
        <v>1.6213511259382818</v>
      </c>
    </row>
    <row r="41" spans="1:9" ht="12.75">
      <c r="A41" s="28" t="s">
        <v>74</v>
      </c>
      <c r="B41" s="61">
        <v>590.4</v>
      </c>
      <c r="C41" s="53">
        <v>0</v>
      </c>
      <c r="D41" s="55">
        <f t="shared" si="0"/>
        <v>0</v>
      </c>
      <c r="E41" s="61">
        <v>15</v>
      </c>
      <c r="F41" s="53">
        <v>0</v>
      </c>
      <c r="G41" s="55">
        <f t="shared" si="5"/>
        <v>0</v>
      </c>
      <c r="H41" s="68">
        <f t="shared" si="4"/>
        <v>0.02540650406504065</v>
      </c>
      <c r="I41" s="45" t="e">
        <f t="shared" si="4"/>
        <v>#DIV/0!</v>
      </c>
    </row>
    <row r="42" spans="1:9" ht="12.75">
      <c r="A42" s="28" t="s">
        <v>43</v>
      </c>
      <c r="B42" s="61">
        <v>300</v>
      </c>
      <c r="C42" s="53">
        <v>0</v>
      </c>
      <c r="D42" s="55">
        <f t="shared" si="0"/>
        <v>0</v>
      </c>
      <c r="E42" s="61">
        <v>300</v>
      </c>
      <c r="F42" s="53">
        <v>0</v>
      </c>
      <c r="G42" s="55">
        <v>0</v>
      </c>
      <c r="H42" s="68">
        <f t="shared" si="4"/>
        <v>1</v>
      </c>
      <c r="I42" s="45" t="e">
        <f t="shared" si="4"/>
        <v>#DIV/0!</v>
      </c>
    </row>
    <row r="43" spans="1:9" ht="12.75">
      <c r="A43" s="28" t="s">
        <v>44</v>
      </c>
      <c r="B43" s="61">
        <v>16242.2</v>
      </c>
      <c r="C43" s="53">
        <v>5776.8</v>
      </c>
      <c r="D43" s="55">
        <f t="shared" si="0"/>
        <v>35.566610434547044</v>
      </c>
      <c r="E43" s="61">
        <v>7586</v>
      </c>
      <c r="F43" s="53">
        <v>2838</v>
      </c>
      <c r="G43" s="55">
        <f aca="true" t="shared" si="6" ref="G43:G69">F43/E43*100</f>
        <v>37.41102030055365</v>
      </c>
      <c r="H43" s="68">
        <f t="shared" si="4"/>
        <v>0.46705495560946175</v>
      </c>
      <c r="I43" s="45">
        <f t="shared" si="4"/>
        <v>0.4912754466140424</v>
      </c>
    </row>
    <row r="44" spans="1:9" ht="12.75">
      <c r="A44" s="27" t="s">
        <v>32</v>
      </c>
      <c r="B44" s="50">
        <f>B45</f>
        <v>1813.7</v>
      </c>
      <c r="C44" s="49">
        <f>C45</f>
        <v>172.2</v>
      </c>
      <c r="D44" s="55">
        <f t="shared" si="0"/>
        <v>9.494403705133152</v>
      </c>
      <c r="E44" s="50">
        <f>E45</f>
        <v>1291.2</v>
      </c>
      <c r="F44" s="49">
        <f>F45</f>
        <v>244.5</v>
      </c>
      <c r="G44" s="51">
        <f t="shared" si="6"/>
        <v>18.935873605947958</v>
      </c>
      <c r="H44" s="67">
        <f t="shared" si="4"/>
        <v>0.7119148701549319</v>
      </c>
      <c r="I44" s="44">
        <f t="shared" si="4"/>
        <v>1.4198606271777003</v>
      </c>
    </row>
    <row r="45" spans="1:9" ht="12.75">
      <c r="A45" s="28" t="s">
        <v>45</v>
      </c>
      <c r="B45" s="54">
        <v>1813.7</v>
      </c>
      <c r="C45" s="53">
        <v>172.2</v>
      </c>
      <c r="D45" s="55">
        <f t="shared" si="0"/>
        <v>9.494403705133152</v>
      </c>
      <c r="E45" s="54">
        <v>1291.2</v>
      </c>
      <c r="F45" s="53">
        <v>244.5</v>
      </c>
      <c r="G45" s="51">
        <f t="shared" si="6"/>
        <v>18.935873605947958</v>
      </c>
      <c r="H45" s="68">
        <f t="shared" si="4"/>
        <v>0.7119148701549319</v>
      </c>
      <c r="I45" s="45">
        <f t="shared" si="4"/>
        <v>1.4198606271777003</v>
      </c>
    </row>
    <row r="46" spans="1:9" ht="24">
      <c r="A46" s="27" t="s">
        <v>13</v>
      </c>
      <c r="B46" s="60">
        <f>B47+B48</f>
        <v>6273.9</v>
      </c>
      <c r="C46" s="56">
        <f>C47+C48</f>
        <v>627.8</v>
      </c>
      <c r="D46" s="55">
        <f t="shared" si="0"/>
        <v>10.006535010121297</v>
      </c>
      <c r="E46" s="60">
        <f>E47+E48</f>
        <v>4779.3</v>
      </c>
      <c r="F46" s="56">
        <f>F47+F48</f>
        <v>810</v>
      </c>
      <c r="G46" s="51">
        <f t="shared" si="6"/>
        <v>16.948088632226476</v>
      </c>
      <c r="H46" s="67">
        <f t="shared" si="4"/>
        <v>0.7617749725051404</v>
      </c>
      <c r="I46" s="44">
        <f t="shared" si="4"/>
        <v>1.2902198152277797</v>
      </c>
    </row>
    <row r="47" spans="1:9" ht="12" customHeight="1">
      <c r="A47" s="30" t="s">
        <v>80</v>
      </c>
      <c r="B47" s="61">
        <v>0</v>
      </c>
      <c r="C47" s="53">
        <v>0</v>
      </c>
      <c r="D47" s="55" t="e">
        <f>C47/B47*100</f>
        <v>#DIV/0!</v>
      </c>
      <c r="E47" s="61">
        <v>4747.8</v>
      </c>
      <c r="F47" s="53">
        <v>810</v>
      </c>
      <c r="G47" s="55">
        <f t="shared" si="6"/>
        <v>17.060533299633516</v>
      </c>
      <c r="H47" s="80" t="e">
        <f>E47/B47</f>
        <v>#DIV/0!</v>
      </c>
      <c r="I47" s="81" t="e">
        <f>F47/C47</f>
        <v>#DIV/0!</v>
      </c>
    </row>
    <row r="48" spans="1:9" ht="23.25" customHeight="1">
      <c r="A48" s="30" t="s">
        <v>81</v>
      </c>
      <c r="B48" s="42" t="s">
        <v>87</v>
      </c>
      <c r="C48" s="43" t="s">
        <v>88</v>
      </c>
      <c r="D48" s="55">
        <f>C48/B48*100</f>
        <v>10.006535010121297</v>
      </c>
      <c r="E48" s="61">
        <v>31.5</v>
      </c>
      <c r="F48" s="53">
        <v>0</v>
      </c>
      <c r="G48" s="55">
        <f t="shared" si="6"/>
        <v>0</v>
      </c>
      <c r="H48" s="80">
        <f>E48/B48</f>
        <v>0.005020800459044614</v>
      </c>
      <c r="I48" s="81">
        <f>F48/C48</f>
        <v>0</v>
      </c>
    </row>
    <row r="49" spans="1:9" ht="12.75">
      <c r="A49" s="27" t="s">
        <v>14</v>
      </c>
      <c r="B49" s="70">
        <f>SUM(B50:B55)</f>
        <v>94101.5</v>
      </c>
      <c r="C49" s="70">
        <f>SUM(C50:C55)</f>
        <v>19049.7</v>
      </c>
      <c r="D49" s="55">
        <f t="shared" si="0"/>
        <v>20.24377932339017</v>
      </c>
      <c r="E49" s="60">
        <f>SUM(E51:E55)</f>
        <v>80623.5</v>
      </c>
      <c r="F49" s="56">
        <f>SUM(F51:F55)</f>
        <v>18405.5</v>
      </c>
      <c r="G49" s="51">
        <f t="shared" si="6"/>
        <v>22.828951856468645</v>
      </c>
      <c r="H49" s="67">
        <f t="shared" si="4"/>
        <v>0.8567716773909024</v>
      </c>
      <c r="I49" s="44">
        <f t="shared" si="4"/>
        <v>0.9661831944860023</v>
      </c>
    </row>
    <row r="50" spans="1:9" ht="12.75">
      <c r="A50" s="28" t="s">
        <v>82</v>
      </c>
      <c r="B50" s="71">
        <v>569.6</v>
      </c>
      <c r="C50" s="72">
        <v>0</v>
      </c>
      <c r="D50" s="55"/>
      <c r="E50" s="60"/>
      <c r="F50" s="56"/>
      <c r="G50" s="51"/>
      <c r="H50" s="67"/>
      <c r="I50" s="44"/>
    </row>
    <row r="51" spans="1:9" ht="12.75">
      <c r="A51" s="28" t="s">
        <v>64</v>
      </c>
      <c r="B51" s="71">
        <v>12550</v>
      </c>
      <c r="C51" s="73">
        <v>566.4</v>
      </c>
      <c r="D51" s="55">
        <f t="shared" si="0"/>
        <v>4.513147410358566</v>
      </c>
      <c r="E51" s="61">
        <v>10410.8</v>
      </c>
      <c r="F51" s="53">
        <v>1455</v>
      </c>
      <c r="G51" s="55">
        <f t="shared" si="6"/>
        <v>13.975871210665847</v>
      </c>
      <c r="H51" s="68">
        <f t="shared" si="4"/>
        <v>0.8295458167330677</v>
      </c>
      <c r="I51" s="45">
        <f t="shared" si="4"/>
        <v>2.56885593220339</v>
      </c>
    </row>
    <row r="52" spans="1:9" ht="12.75">
      <c r="A52" s="28" t="s">
        <v>89</v>
      </c>
      <c r="B52" s="71">
        <v>11.3</v>
      </c>
      <c r="C52" s="73">
        <v>7.7</v>
      </c>
      <c r="D52" s="55"/>
      <c r="E52" s="61"/>
      <c r="F52" s="53"/>
      <c r="G52" s="55"/>
      <c r="H52" s="68"/>
      <c r="I52" s="45"/>
    </row>
    <row r="53" spans="1:9" ht="12.75">
      <c r="A53" s="28" t="s">
        <v>46</v>
      </c>
      <c r="B53" s="71">
        <v>26860.6</v>
      </c>
      <c r="C53" s="73">
        <v>5963.2</v>
      </c>
      <c r="D53" s="55">
        <f t="shared" si="0"/>
        <v>22.20054652539407</v>
      </c>
      <c r="E53" s="61">
        <v>17065</v>
      </c>
      <c r="F53" s="53">
        <v>5631.5</v>
      </c>
      <c r="G53" s="55">
        <f t="shared" si="6"/>
        <v>33.000292997363026</v>
      </c>
      <c r="H53" s="68">
        <f t="shared" si="4"/>
        <v>0.6353171559831129</v>
      </c>
      <c r="I53" s="45">
        <f t="shared" si="4"/>
        <v>0.9443755030855917</v>
      </c>
    </row>
    <row r="54" spans="1:9" ht="12.75">
      <c r="A54" s="28" t="s">
        <v>72</v>
      </c>
      <c r="B54" s="71">
        <v>46869.7</v>
      </c>
      <c r="C54" s="73">
        <v>12354.5</v>
      </c>
      <c r="D54" s="55">
        <f t="shared" si="0"/>
        <v>26.359247018862934</v>
      </c>
      <c r="E54" s="61">
        <v>45330</v>
      </c>
      <c r="F54" s="53">
        <v>10950.9</v>
      </c>
      <c r="G54" s="55">
        <f t="shared" si="6"/>
        <v>24.15817339510258</v>
      </c>
      <c r="H54" s="68">
        <f t="shared" si="4"/>
        <v>0.9671493523534395</v>
      </c>
      <c r="I54" s="45">
        <f t="shared" si="4"/>
        <v>0.8863895746489133</v>
      </c>
    </row>
    <row r="55" spans="1:9" ht="12.75">
      <c r="A55" s="28" t="s">
        <v>47</v>
      </c>
      <c r="B55" s="71">
        <v>7240.3</v>
      </c>
      <c r="C55" s="73">
        <v>157.9</v>
      </c>
      <c r="D55" s="55">
        <f t="shared" si="0"/>
        <v>2.1808488598538736</v>
      </c>
      <c r="E55" s="61">
        <v>7817.7</v>
      </c>
      <c r="F55" s="53">
        <v>368.1</v>
      </c>
      <c r="G55" s="55">
        <f t="shared" si="6"/>
        <v>4.708545991787867</v>
      </c>
      <c r="H55" s="68">
        <f t="shared" si="4"/>
        <v>1.0797480767371517</v>
      </c>
      <c r="I55" s="45">
        <f t="shared" si="4"/>
        <v>2.331222292590247</v>
      </c>
    </row>
    <row r="56" spans="1:9" ht="12.75">
      <c r="A56" s="27" t="s">
        <v>5</v>
      </c>
      <c r="B56" s="70">
        <f>SUM(B57:B60)</f>
        <v>100389.8</v>
      </c>
      <c r="C56" s="70">
        <f>SUM(C57:C60)</f>
        <v>10860.5</v>
      </c>
      <c r="D56" s="55">
        <f t="shared" si="0"/>
        <v>10.818330149078891</v>
      </c>
      <c r="E56" s="60">
        <f>SUM(E57:E60)</f>
        <v>149227.1</v>
      </c>
      <c r="F56" s="56">
        <f>SUM(F57:F60)</f>
        <v>21804.100000000002</v>
      </c>
      <c r="G56" s="51">
        <f t="shared" si="6"/>
        <v>14.611354103912763</v>
      </c>
      <c r="H56" s="67">
        <f t="shared" si="4"/>
        <v>1.4864767137697257</v>
      </c>
      <c r="I56" s="44">
        <f t="shared" si="4"/>
        <v>2.0076515814189038</v>
      </c>
    </row>
    <row r="57" spans="1:9" ht="12.75">
      <c r="A57" s="28" t="s">
        <v>48</v>
      </c>
      <c r="B57" s="71">
        <v>505.5</v>
      </c>
      <c r="C57" s="73">
        <v>293.2</v>
      </c>
      <c r="D57" s="55">
        <f t="shared" si="0"/>
        <v>58.001978239366956</v>
      </c>
      <c r="E57" s="61">
        <v>250</v>
      </c>
      <c r="F57" s="53">
        <v>0</v>
      </c>
      <c r="G57" s="55">
        <f t="shared" si="6"/>
        <v>0</v>
      </c>
      <c r="H57" s="68">
        <f t="shared" si="4"/>
        <v>0.49455984174085066</v>
      </c>
      <c r="I57" s="45">
        <f t="shared" si="4"/>
        <v>0</v>
      </c>
    </row>
    <row r="58" spans="1:9" ht="12.75">
      <c r="A58" s="28" t="s">
        <v>49</v>
      </c>
      <c r="B58" s="71">
        <v>71743.6</v>
      </c>
      <c r="C58" s="73">
        <v>8634.4</v>
      </c>
      <c r="D58" s="55">
        <f t="shared" si="0"/>
        <v>12.035080481046391</v>
      </c>
      <c r="E58" s="61">
        <v>130079.2</v>
      </c>
      <c r="F58" s="53">
        <v>18641.3</v>
      </c>
      <c r="G58" s="55">
        <f t="shared" si="6"/>
        <v>14.330730816302683</v>
      </c>
      <c r="H58" s="68">
        <f t="shared" si="4"/>
        <v>1.813112249733774</v>
      </c>
      <c r="I58" s="45">
        <f t="shared" si="4"/>
        <v>2.1589571944779022</v>
      </c>
    </row>
    <row r="59" spans="1:9" ht="12.75">
      <c r="A59" s="28" t="s">
        <v>66</v>
      </c>
      <c r="B59" s="71">
        <v>19737.2</v>
      </c>
      <c r="C59" s="73">
        <v>837.1</v>
      </c>
      <c r="D59" s="55">
        <f t="shared" si="0"/>
        <v>4.241229759033703</v>
      </c>
      <c r="E59" s="61">
        <v>13174.9</v>
      </c>
      <c r="F59" s="53">
        <v>1512.4</v>
      </c>
      <c r="G59" s="55">
        <f t="shared" si="6"/>
        <v>11.47940401824682</v>
      </c>
      <c r="H59" s="68">
        <f t="shared" si="4"/>
        <v>0.6675161623735889</v>
      </c>
      <c r="I59" s="45">
        <f t="shared" si="4"/>
        <v>1.8067136542826425</v>
      </c>
    </row>
    <row r="60" spans="1:9" ht="24">
      <c r="A60" s="28" t="s">
        <v>75</v>
      </c>
      <c r="B60" s="71">
        <v>8403.5</v>
      </c>
      <c r="C60" s="73">
        <v>1095.8</v>
      </c>
      <c r="D60" s="55">
        <f t="shared" si="0"/>
        <v>13.039804843220088</v>
      </c>
      <c r="E60" s="61">
        <v>5723</v>
      </c>
      <c r="F60" s="53">
        <v>1650.4</v>
      </c>
      <c r="G60" s="55">
        <f t="shared" si="6"/>
        <v>28.83802201642495</v>
      </c>
      <c r="H60" s="68">
        <f t="shared" si="4"/>
        <v>0.6810257630749093</v>
      </c>
      <c r="I60" s="45">
        <f t="shared" si="4"/>
        <v>1.5061142544259902</v>
      </c>
    </row>
    <row r="61" spans="1:9" ht="12.75">
      <c r="A61" s="27" t="s">
        <v>6</v>
      </c>
      <c r="B61" s="70">
        <f>SUM(B62:B66)</f>
        <v>551418.0000000001</v>
      </c>
      <c r="C61" s="70">
        <f>SUM(C62:C66)</f>
        <v>127155.19999999998</v>
      </c>
      <c r="D61" s="55">
        <f t="shared" si="0"/>
        <v>23.059675237297288</v>
      </c>
      <c r="E61" s="60">
        <f>SUM(E62:E66)</f>
        <v>424659.19999999995</v>
      </c>
      <c r="F61" s="56">
        <f>SUM(F62:F66)</f>
        <v>129231.49999999999</v>
      </c>
      <c r="G61" s="51">
        <f t="shared" si="6"/>
        <v>30.431814499721188</v>
      </c>
      <c r="H61" s="67">
        <f t="shared" si="4"/>
        <v>0.7701221215121739</v>
      </c>
      <c r="I61" s="44">
        <f t="shared" si="4"/>
        <v>1.0163288642540769</v>
      </c>
    </row>
    <row r="62" spans="1:9" ht="12.75">
      <c r="A62" s="28" t="s">
        <v>50</v>
      </c>
      <c r="B62" s="71">
        <v>167783.7</v>
      </c>
      <c r="C62" s="73">
        <v>36330.1</v>
      </c>
      <c r="D62" s="55">
        <f t="shared" si="0"/>
        <v>21.6529376810739</v>
      </c>
      <c r="E62" s="61">
        <v>121886.5</v>
      </c>
      <c r="F62" s="53">
        <v>38892</v>
      </c>
      <c r="G62" s="55">
        <f t="shared" si="6"/>
        <v>31.90837377396184</v>
      </c>
      <c r="H62" s="68">
        <f t="shared" si="4"/>
        <v>0.7264501855662975</v>
      </c>
      <c r="I62" s="45">
        <f t="shared" si="4"/>
        <v>1.0705172845656907</v>
      </c>
    </row>
    <row r="63" spans="1:9" ht="12.75">
      <c r="A63" s="28" t="s">
        <v>51</v>
      </c>
      <c r="B63" s="71">
        <v>297432.8</v>
      </c>
      <c r="C63" s="73">
        <v>70999.2</v>
      </c>
      <c r="D63" s="55">
        <f t="shared" si="0"/>
        <v>23.870669273866234</v>
      </c>
      <c r="E63" s="61">
        <v>251077.8</v>
      </c>
      <c r="F63" s="53">
        <v>73772.7</v>
      </c>
      <c r="G63" s="55">
        <f t="shared" si="6"/>
        <v>29.38240656880059</v>
      </c>
      <c r="H63" s="68">
        <f t="shared" si="4"/>
        <v>0.8441496701103577</v>
      </c>
      <c r="I63" s="45">
        <f t="shared" si="4"/>
        <v>1.0390638204374134</v>
      </c>
    </row>
    <row r="64" spans="1:9" ht="12.75">
      <c r="A64" s="28" t="s">
        <v>65</v>
      </c>
      <c r="B64" s="71">
        <v>61986.8</v>
      </c>
      <c r="C64" s="73">
        <v>15178.2</v>
      </c>
      <c r="D64" s="55">
        <f t="shared" si="0"/>
        <v>24.486180928842916</v>
      </c>
      <c r="E64" s="61">
        <v>34282</v>
      </c>
      <c r="F64" s="53">
        <v>11685.9</v>
      </c>
      <c r="G64" s="55">
        <f t="shared" si="6"/>
        <v>34.087567819847145</v>
      </c>
      <c r="H64" s="68">
        <f t="shared" si="4"/>
        <v>0.5530532306878239</v>
      </c>
      <c r="I64" s="45">
        <f t="shared" si="4"/>
        <v>0.769913428469779</v>
      </c>
    </row>
    <row r="65" spans="1:9" ht="12.75">
      <c r="A65" s="28" t="s">
        <v>52</v>
      </c>
      <c r="B65" s="71">
        <v>735.4</v>
      </c>
      <c r="C65" s="73">
        <v>15</v>
      </c>
      <c r="D65" s="55">
        <f t="shared" si="0"/>
        <v>2.0397062822953496</v>
      </c>
      <c r="E65" s="61">
        <v>330.8</v>
      </c>
      <c r="F65" s="53">
        <v>0</v>
      </c>
      <c r="G65" s="55">
        <f t="shared" si="6"/>
        <v>0</v>
      </c>
      <c r="H65" s="68">
        <f t="shared" si="4"/>
        <v>0.44982322545553444</v>
      </c>
      <c r="I65" s="45">
        <f t="shared" si="4"/>
        <v>0</v>
      </c>
    </row>
    <row r="66" spans="1:9" ht="12.75">
      <c r="A66" s="28" t="s">
        <v>53</v>
      </c>
      <c r="B66" s="71">
        <v>23479.3</v>
      </c>
      <c r="C66" s="73">
        <v>4632.7</v>
      </c>
      <c r="D66" s="55">
        <f t="shared" si="0"/>
        <v>19.73099709105467</v>
      </c>
      <c r="E66" s="61">
        <v>17082.1</v>
      </c>
      <c r="F66" s="53">
        <v>4880.9</v>
      </c>
      <c r="G66" s="55">
        <f t="shared" si="6"/>
        <v>28.573184795780378</v>
      </c>
      <c r="H66" s="68">
        <f t="shared" si="4"/>
        <v>0.7275387256008483</v>
      </c>
      <c r="I66" s="45">
        <f t="shared" si="4"/>
        <v>1.0535756686165734</v>
      </c>
    </row>
    <row r="67" spans="1:9" ht="12.75">
      <c r="A67" s="27" t="s">
        <v>33</v>
      </c>
      <c r="B67" s="70">
        <f>B68+B69</f>
        <v>117399.29999999999</v>
      </c>
      <c r="C67" s="70">
        <f>C68+C69</f>
        <v>27929.300000000003</v>
      </c>
      <c r="D67" s="55">
        <f t="shared" si="0"/>
        <v>23.790005562213747</v>
      </c>
      <c r="E67" s="60">
        <f>SUM(E68:E69)</f>
        <v>84147</v>
      </c>
      <c r="F67" s="56">
        <f>SUM(F68:F69)</f>
        <v>30843.899999999998</v>
      </c>
      <c r="G67" s="51">
        <f t="shared" si="6"/>
        <v>36.6547827017006</v>
      </c>
      <c r="H67" s="67">
        <f t="shared" si="4"/>
        <v>0.7167589585287136</v>
      </c>
      <c r="I67" s="44">
        <f t="shared" si="4"/>
        <v>1.1043563569441408</v>
      </c>
    </row>
    <row r="68" spans="1:9" ht="12.75">
      <c r="A68" s="28" t="s">
        <v>54</v>
      </c>
      <c r="B68" s="71">
        <v>85718.7</v>
      </c>
      <c r="C68" s="73">
        <v>21031.7</v>
      </c>
      <c r="D68" s="55">
        <f t="shared" si="0"/>
        <v>24.53571974376653</v>
      </c>
      <c r="E68" s="61">
        <v>61694</v>
      </c>
      <c r="F68" s="53">
        <v>22088.1</v>
      </c>
      <c r="G68" s="55">
        <f t="shared" si="6"/>
        <v>35.802671248419614</v>
      </c>
      <c r="H68" s="68">
        <f t="shared" si="4"/>
        <v>0.7197262674305607</v>
      </c>
      <c r="I68" s="45">
        <f t="shared" si="4"/>
        <v>1.050228940123718</v>
      </c>
    </row>
    <row r="69" spans="1:9" ht="12.75">
      <c r="A69" s="28" t="s">
        <v>55</v>
      </c>
      <c r="B69" s="71">
        <v>31680.6</v>
      </c>
      <c r="C69" s="73">
        <v>6897.6</v>
      </c>
      <c r="D69" s="55">
        <f t="shared" si="0"/>
        <v>21.772314918278067</v>
      </c>
      <c r="E69" s="61">
        <v>22453</v>
      </c>
      <c r="F69" s="53">
        <v>8755.8</v>
      </c>
      <c r="G69" s="55">
        <f t="shared" si="6"/>
        <v>38.99612523938894</v>
      </c>
      <c r="H69" s="68">
        <f t="shared" si="4"/>
        <v>0.7087302639470212</v>
      </c>
      <c r="I69" s="45">
        <f t="shared" si="4"/>
        <v>1.2693980514961725</v>
      </c>
    </row>
    <row r="70" spans="1:9" ht="12.75" customHeight="1" hidden="1">
      <c r="A70" s="27" t="s">
        <v>67</v>
      </c>
      <c r="B70" s="70"/>
      <c r="C70" s="74"/>
      <c r="D70" s="55" t="e">
        <f t="shared" si="0"/>
        <v>#DIV/0!</v>
      </c>
      <c r="E70" s="60">
        <f>E71</f>
        <v>0</v>
      </c>
      <c r="F70" s="56">
        <f>F71</f>
        <v>0</v>
      </c>
      <c r="G70" s="51">
        <v>0</v>
      </c>
      <c r="H70" s="67" t="e">
        <f t="shared" si="4"/>
        <v>#DIV/0!</v>
      </c>
      <c r="I70" s="44" t="e">
        <f t="shared" si="4"/>
        <v>#DIV/0!</v>
      </c>
    </row>
    <row r="71" spans="1:9" ht="12.75" customHeight="1" hidden="1">
      <c r="A71" s="28" t="s">
        <v>68</v>
      </c>
      <c r="B71" s="71"/>
      <c r="C71" s="73"/>
      <c r="D71" s="55" t="e">
        <f t="shared" si="0"/>
        <v>#DIV/0!</v>
      </c>
      <c r="E71" s="61">
        <v>0</v>
      </c>
      <c r="F71" s="53">
        <v>0</v>
      </c>
      <c r="G71" s="55">
        <v>0</v>
      </c>
      <c r="H71" s="68" t="e">
        <f t="shared" si="4"/>
        <v>#DIV/0!</v>
      </c>
      <c r="I71" s="45" t="e">
        <f t="shared" si="4"/>
        <v>#DIV/0!</v>
      </c>
    </row>
    <row r="72" spans="1:9" ht="12.75">
      <c r="A72" s="27" t="s">
        <v>7</v>
      </c>
      <c r="B72" s="70">
        <f>SUM(B73:B77)</f>
        <v>213963.5</v>
      </c>
      <c r="C72" s="70">
        <f>SUM(C73:C77)</f>
        <v>37997.4</v>
      </c>
      <c r="D72" s="55">
        <f t="shared" si="0"/>
        <v>17.75882335071169</v>
      </c>
      <c r="E72" s="60">
        <f>E73+E74+E75+E76+E77</f>
        <v>117731.4</v>
      </c>
      <c r="F72" s="56">
        <f>F73+F74+F75+F76+F77</f>
        <v>29527.6</v>
      </c>
      <c r="G72" s="51">
        <f aca="true" t="shared" si="7" ref="G72:G82">F72/E72*100</f>
        <v>25.080479804028492</v>
      </c>
      <c r="H72" s="67">
        <f t="shared" si="4"/>
        <v>0.5502405784164122</v>
      </c>
      <c r="I72" s="44">
        <f t="shared" si="4"/>
        <v>0.7770952749398642</v>
      </c>
    </row>
    <row r="73" spans="1:9" ht="12.75">
      <c r="A73" s="28" t="s">
        <v>56</v>
      </c>
      <c r="B73" s="61">
        <v>4690</v>
      </c>
      <c r="C73" s="53">
        <v>1340.1</v>
      </c>
      <c r="D73" s="55">
        <f t="shared" si="0"/>
        <v>28.573560767590617</v>
      </c>
      <c r="E73" s="61">
        <v>3500</v>
      </c>
      <c r="F73" s="53">
        <v>1330.4</v>
      </c>
      <c r="G73" s="55">
        <f t="shared" si="7"/>
        <v>38.011428571428574</v>
      </c>
      <c r="H73" s="68">
        <f t="shared" si="4"/>
        <v>0.746268656716418</v>
      </c>
      <c r="I73" s="45">
        <f t="shared" si="4"/>
        <v>0.9927617341989405</v>
      </c>
    </row>
    <row r="74" spans="1:9" ht="12.75">
      <c r="A74" s="28" t="s">
        <v>57</v>
      </c>
      <c r="B74" s="61">
        <v>81321.7</v>
      </c>
      <c r="C74" s="53">
        <v>19011.5</v>
      </c>
      <c r="D74" s="55">
        <f aca="true" t="shared" si="8" ref="D74:D83">C74/B74*100</f>
        <v>23.378138922329462</v>
      </c>
      <c r="E74" s="61">
        <v>63699.3</v>
      </c>
      <c r="F74" s="53">
        <v>18597.8</v>
      </c>
      <c r="G74" s="55">
        <f t="shared" si="7"/>
        <v>29.1962392051404</v>
      </c>
      <c r="H74" s="68">
        <f t="shared" si="4"/>
        <v>0.7833001523578578</v>
      </c>
      <c r="I74" s="45">
        <f t="shared" si="4"/>
        <v>0.9782394866265155</v>
      </c>
    </row>
    <row r="75" spans="1:9" ht="12.75">
      <c r="A75" s="28" t="s">
        <v>58</v>
      </c>
      <c r="B75" s="61">
        <v>10805.7</v>
      </c>
      <c r="C75" s="53">
        <v>1574.5</v>
      </c>
      <c r="D75" s="55">
        <f t="shared" si="8"/>
        <v>14.571013446606882</v>
      </c>
      <c r="E75" s="61">
        <v>7447</v>
      </c>
      <c r="F75" s="53">
        <v>899.6</v>
      </c>
      <c r="G75" s="55">
        <f t="shared" si="7"/>
        <v>12.080032227742715</v>
      </c>
      <c r="H75" s="68">
        <f t="shared" si="4"/>
        <v>0.6891733066807333</v>
      </c>
      <c r="I75" s="45">
        <f t="shared" si="4"/>
        <v>0.5713559860273103</v>
      </c>
    </row>
    <row r="76" spans="1:9" ht="12.75">
      <c r="A76" s="28" t="s">
        <v>59</v>
      </c>
      <c r="B76" s="61">
        <v>103933.3</v>
      </c>
      <c r="C76" s="53">
        <v>13424.4</v>
      </c>
      <c r="D76" s="55">
        <f t="shared" si="8"/>
        <v>12.916360781385752</v>
      </c>
      <c r="E76" s="61">
        <v>31931.2</v>
      </c>
      <c r="F76" s="53">
        <v>5892.9</v>
      </c>
      <c r="G76" s="55">
        <f t="shared" si="7"/>
        <v>18.45499073006965</v>
      </c>
      <c r="H76" s="68">
        <f t="shared" si="4"/>
        <v>0.3072278086041721</v>
      </c>
      <c r="I76" s="45">
        <f t="shared" si="4"/>
        <v>0.43896933941181726</v>
      </c>
    </row>
    <row r="77" spans="1:9" ht="12.75">
      <c r="A77" s="28" t="s">
        <v>60</v>
      </c>
      <c r="B77" s="61">
        <v>13212.8</v>
      </c>
      <c r="C77" s="53">
        <v>2646.9</v>
      </c>
      <c r="D77" s="55">
        <f t="shared" si="8"/>
        <v>20.032846936304193</v>
      </c>
      <c r="E77" s="61">
        <v>11153.9</v>
      </c>
      <c r="F77" s="53">
        <v>2806.9</v>
      </c>
      <c r="G77" s="55">
        <f>F77/E77*100</f>
        <v>25.165188857708966</v>
      </c>
      <c r="H77" s="68">
        <f t="shared" si="4"/>
        <v>0.8441738314361831</v>
      </c>
      <c r="I77" s="45">
        <f t="shared" si="4"/>
        <v>1.060448071328724</v>
      </c>
    </row>
    <row r="78" spans="1:9" ht="12.75">
      <c r="A78" s="27" t="s">
        <v>34</v>
      </c>
      <c r="B78" s="70">
        <f>SUM(B79:B81)</f>
        <v>4372.9</v>
      </c>
      <c r="C78" s="70">
        <f>SUM(C79:C81)</f>
        <v>1009.4</v>
      </c>
      <c r="D78" s="55">
        <f t="shared" si="8"/>
        <v>23.083079878341607</v>
      </c>
      <c r="E78" s="50">
        <f>E79+E80+E81</f>
        <v>9952</v>
      </c>
      <c r="F78" s="49">
        <f>F79+F80+F81</f>
        <v>3599.4</v>
      </c>
      <c r="G78" s="51">
        <f t="shared" si="7"/>
        <v>36.16760450160772</v>
      </c>
      <c r="H78" s="67">
        <f t="shared" si="4"/>
        <v>2.275835258066729</v>
      </c>
      <c r="I78" s="44">
        <f t="shared" si="4"/>
        <v>3.5658807212205272</v>
      </c>
    </row>
    <row r="79" spans="1:9" ht="12.75">
      <c r="A79" s="28" t="s">
        <v>71</v>
      </c>
      <c r="B79" s="71">
        <v>450</v>
      </c>
      <c r="C79" s="73">
        <v>172.9</v>
      </c>
      <c r="D79" s="55">
        <f t="shared" si="8"/>
        <v>38.422222222222224</v>
      </c>
      <c r="E79" s="54">
        <v>7318.2</v>
      </c>
      <c r="F79" s="52">
        <v>2361.3</v>
      </c>
      <c r="G79" s="55">
        <f t="shared" si="7"/>
        <v>32.26613101582357</v>
      </c>
      <c r="H79" s="68">
        <f t="shared" si="4"/>
        <v>16.262666666666668</v>
      </c>
      <c r="I79" s="45">
        <f t="shared" si="4"/>
        <v>13.657027183342974</v>
      </c>
    </row>
    <row r="80" spans="1:9" ht="12.75">
      <c r="A80" s="28" t="s">
        <v>79</v>
      </c>
      <c r="B80" s="71"/>
      <c r="C80" s="73"/>
      <c r="D80" s="55" t="e">
        <f t="shared" si="8"/>
        <v>#DIV/0!</v>
      </c>
      <c r="E80" s="54">
        <v>61</v>
      </c>
      <c r="F80" s="52">
        <v>37.5</v>
      </c>
      <c r="G80" s="55">
        <f t="shared" si="7"/>
        <v>61.47540983606557</v>
      </c>
      <c r="H80" s="68" t="e">
        <f t="shared" si="4"/>
        <v>#DIV/0!</v>
      </c>
      <c r="I80" s="45" t="e">
        <f t="shared" si="4"/>
        <v>#DIV/0!</v>
      </c>
    </row>
    <row r="81" spans="1:9" ht="12.75">
      <c r="A81" s="28" t="s">
        <v>70</v>
      </c>
      <c r="B81" s="71">
        <v>3922.9</v>
      </c>
      <c r="C81" s="73">
        <v>836.5</v>
      </c>
      <c r="D81" s="55">
        <f t="shared" si="8"/>
        <v>21.323510668128172</v>
      </c>
      <c r="E81" s="54">
        <v>2572.8</v>
      </c>
      <c r="F81" s="52">
        <v>1200.6</v>
      </c>
      <c r="G81" s="55">
        <f t="shared" si="7"/>
        <v>46.6651119402985</v>
      </c>
      <c r="H81" s="68">
        <f t="shared" si="4"/>
        <v>0.6558413418644371</v>
      </c>
      <c r="I81" s="45">
        <f t="shared" si="4"/>
        <v>1.4352659892408846</v>
      </c>
    </row>
    <row r="82" spans="1:9" ht="12.75">
      <c r="A82" s="27" t="s">
        <v>35</v>
      </c>
      <c r="B82" s="70">
        <v>2941.1</v>
      </c>
      <c r="C82" s="74">
        <v>661.1</v>
      </c>
      <c r="D82" s="55">
        <f t="shared" si="8"/>
        <v>22.477984427595118</v>
      </c>
      <c r="E82" s="50">
        <v>1995</v>
      </c>
      <c r="F82" s="49">
        <v>793.3</v>
      </c>
      <c r="G82" s="51">
        <f t="shared" si="7"/>
        <v>39.76441102756892</v>
      </c>
      <c r="H82" s="67">
        <f t="shared" si="4"/>
        <v>0.6783176362585427</v>
      </c>
      <c r="I82" s="44">
        <f t="shared" si="4"/>
        <v>1.1999697473907123</v>
      </c>
    </row>
    <row r="83" spans="1:9" ht="12.75">
      <c r="A83" s="27" t="s">
        <v>28</v>
      </c>
      <c r="B83" s="50">
        <f>B35+B44+B46+B49+B56+B61+B67+B72+B78+B82</f>
        <v>1177217.3</v>
      </c>
      <c r="C83" s="50">
        <f>C35+C44+C46+C49+C56+C61+C67+C72+C78+C82</f>
        <v>246764.49999999997</v>
      </c>
      <c r="D83" s="55">
        <f t="shared" si="8"/>
        <v>20.961678018153485</v>
      </c>
      <c r="E83" s="50">
        <f>E35+E44+E46+E49+E56+E61+E67+E72+E78+E82</f>
        <v>935751.5</v>
      </c>
      <c r="F83" s="82">
        <f>F35+F44+F46+F49+F56+F61+F67+F70+F72+F78+F82</f>
        <v>257017.09999999998</v>
      </c>
      <c r="G83" s="51">
        <f>F83/E83*100</f>
        <v>27.466383970530632</v>
      </c>
      <c r="H83" s="67">
        <f t="shared" si="4"/>
        <v>0.7948842579870343</v>
      </c>
      <c r="I83" s="44">
        <f t="shared" si="4"/>
        <v>1.041548115713565</v>
      </c>
    </row>
    <row r="84" spans="1:9" ht="24.75" thickBot="1">
      <c r="A84" s="31" t="s">
        <v>29</v>
      </c>
      <c r="B84" s="62">
        <f>B33-B83</f>
        <v>-4700</v>
      </c>
      <c r="C84" s="62">
        <f>C33-C83</f>
        <v>-136.21999999997206</v>
      </c>
      <c r="D84" s="83"/>
      <c r="E84" s="62">
        <f>E33-E83</f>
        <v>-16550.000000000116</v>
      </c>
      <c r="F84" s="63">
        <f>F33-F83</f>
        <v>-7788.799999999959</v>
      </c>
      <c r="G84" s="64"/>
      <c r="H84" s="75"/>
      <c r="I84" s="76"/>
    </row>
    <row r="85" spans="1:7" ht="12.75">
      <c r="A85" s="4"/>
      <c r="B85" s="4"/>
      <c r="C85" s="4"/>
      <c r="D85" s="4"/>
      <c r="E85" s="23" t="s">
        <v>37</v>
      </c>
      <c r="F85" s="24"/>
      <c r="G85" s="1"/>
    </row>
    <row r="86" spans="1:7" ht="12.75">
      <c r="A86" s="4"/>
      <c r="B86" s="4"/>
      <c r="C86" s="4"/>
      <c r="D86" s="4"/>
      <c r="E86" s="9"/>
      <c r="F86" s="10"/>
      <c r="G86" s="1"/>
    </row>
    <row r="87" spans="1:7" ht="12.75">
      <c r="A87" s="11"/>
      <c r="B87" s="11"/>
      <c r="C87" s="11"/>
      <c r="D87" s="11"/>
      <c r="E87" s="12"/>
      <c r="F87" s="13"/>
      <c r="G87" s="1"/>
    </row>
    <row r="88" spans="1:7" ht="12.75">
      <c r="A88" s="14"/>
      <c r="B88" s="14"/>
      <c r="C88" s="14"/>
      <c r="D88" s="14"/>
      <c r="E88" s="15"/>
      <c r="F88" s="15"/>
      <c r="G88" s="1"/>
    </row>
    <row r="89" spans="1:7" ht="12.75">
      <c r="A89" s="16"/>
      <c r="B89" s="16"/>
      <c r="C89" s="16"/>
      <c r="D89" s="16"/>
      <c r="E89" s="17"/>
      <c r="F89" s="17"/>
      <c r="G89" s="1"/>
    </row>
    <row r="90" spans="1:7" ht="12.75">
      <c r="A90" s="18"/>
      <c r="B90" s="18"/>
      <c r="C90" s="18"/>
      <c r="D90" s="18"/>
      <c r="E90" s="19"/>
      <c r="F90" s="19"/>
      <c r="G90" s="3"/>
    </row>
    <row r="91" spans="1:7" ht="12.75">
      <c r="A91" s="18"/>
      <c r="B91" s="18"/>
      <c r="C91" s="18"/>
      <c r="D91" s="18"/>
      <c r="E91" s="19"/>
      <c r="F91" s="19"/>
      <c r="G91" s="3"/>
    </row>
    <row r="92" spans="1:7" ht="12.75">
      <c r="A92" s="20"/>
      <c r="B92" s="20"/>
      <c r="C92" s="20"/>
      <c r="D92" s="20"/>
      <c r="E92" s="19"/>
      <c r="F92" s="19"/>
      <c r="G92" s="1"/>
    </row>
    <row r="93" spans="1:7" ht="12.75">
      <c r="A93" s="20"/>
      <c r="B93" s="20"/>
      <c r="C93" s="20"/>
      <c r="D93" s="20"/>
      <c r="E93" s="19"/>
      <c r="F93" s="19"/>
      <c r="G93" s="3"/>
    </row>
    <row r="94" spans="1:7" ht="12.75">
      <c r="A94" s="21"/>
      <c r="B94" s="21"/>
      <c r="C94" s="21"/>
      <c r="D94" s="21"/>
      <c r="E94" s="17"/>
      <c r="F94" s="17"/>
      <c r="G94" s="3"/>
    </row>
    <row r="95" spans="1:7" ht="12.75">
      <c r="A95" s="20"/>
      <c r="B95" s="20"/>
      <c r="C95" s="20"/>
      <c r="D95" s="20"/>
      <c r="E95" s="19"/>
      <c r="F95" s="19"/>
      <c r="G95" s="3"/>
    </row>
    <row r="96" spans="1:7" ht="12.75">
      <c r="A96" s="20"/>
      <c r="B96" s="20"/>
      <c r="C96" s="20"/>
      <c r="D96" s="20"/>
      <c r="E96" s="19"/>
      <c r="F96" s="22"/>
      <c r="G96" s="3"/>
    </row>
    <row r="97" spans="1:7" ht="12.75">
      <c r="A97" s="20"/>
      <c r="B97" s="20"/>
      <c r="C97" s="20"/>
      <c r="D97" s="20"/>
      <c r="E97" s="19"/>
      <c r="F97" s="22"/>
      <c r="G97" s="1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7" ht="15">
      <c r="A103" s="20"/>
      <c r="B103" s="20"/>
      <c r="C103" s="20"/>
      <c r="D103" s="20"/>
      <c r="E103" s="19"/>
      <c r="F103" s="22"/>
      <c r="G103" s="5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Нач отдела доходов</cp:lastModifiedBy>
  <cp:lastPrinted>2022-01-11T08:02:14Z</cp:lastPrinted>
  <dcterms:created xsi:type="dcterms:W3CDTF">1999-05-18T09:48:14Z</dcterms:created>
  <dcterms:modified xsi:type="dcterms:W3CDTF">2022-02-22T09:17:22Z</dcterms:modified>
  <cp:category/>
  <cp:version/>
  <cp:contentType/>
  <cp:contentStatus/>
</cp:coreProperties>
</file>