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10.2021 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<sst xmlns="http://schemas.openxmlformats.org/spreadsheetml/2006/main" count="93" uniqueCount="89">
  <si>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</si>
  <si>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</si>
  <si>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</si>
  <si>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</si>
  <si>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</si>
  <si>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</si>
  <si>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</si>
  <si>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</si>
  <si>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</si>
  <si>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</si>
  <si>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</si>
  <si>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</si>
  <si>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</si>
  <si>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</si>
  <si>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</si>
  <si>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</si>
  <si>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</si>
  <si>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</si>
  <si>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</si>
  <si>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</si>
  <si>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</si>
  <si>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</si>
  <si>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</si>
  <si>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</si>
  <si>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</si>
  <si>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</si>
  <si>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</si>
  <si>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</si>
  <si>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</si>
  <si>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</si>
  <si>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</si>
  <si>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</si>
  <si>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</si>
  <si>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</si>
  <si>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</si>
  <si>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</si>
  <si>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</si>
  <si>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</si>
  <si>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</si>
  <si>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</si>
  <si>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</si>
  <si>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</si>
  <si>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</si>
  <si>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</si>
  <si>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</si>
  <si>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</si>
  <si>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</si>
  <si>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</si>
  <si>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</si>
  <si>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</si>
  <si>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</si>
  <si>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</si>
  <si>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</si>
  <si>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</si>
  <si>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</si>
  <si>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</si>
  <si>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</si>
  <si>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</si>
  <si>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</si>
  <si>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</si>
  <si>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</si>
  <si>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</si>
  <si>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</si>
  <si>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</si>
  <si>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</si>
  <si>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</si>
  <si>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</si>
  <si>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</si>
  <si>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</si>
  <si>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</si>
  <si>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</si>
  <si>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</si>
  <si>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</si>
  <si>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</si>
  <si>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</si>
  <si>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</si>
  <si>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</si>
  <si>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</si>
  <si>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</si>
  <si>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</si>
  <si>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</si>
  <si>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</si>
  <si>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</si>
  <si>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</si>
  <si>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</si>
  <si>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соотношение 2021г. к 2020г. (%)</t>
  </si>
  <si>
    <t>за III квартал</t>
  </si>
  <si>
    <t>Сельское хозяйство и рыболовство</t>
  </si>
  <si>
    <t>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</si>
</sst>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173" fontId="12" fillId="33" borderId="11" xfId="58" applyNumberFormat="1" applyFont="1" applyFill="1" applyBorder="1" applyAlignment="1">
      <alignment/>
      <protection/>
    </xf>
    <xf numFmtId="172" fontId="13" fillId="0" borderId="12" xfId="58" applyNumberFormat="1" applyFont="1" applyBorder="1" applyAlignment="1">
      <alignment horizontal="right"/>
      <protection/>
    </xf>
    <xf numFmtId="49" fontId="9" fillId="33" borderId="13" xfId="58" applyNumberFormat="1" applyFont="1" applyFill="1" applyBorder="1" applyAlignment="1">
      <alignment horizontal="center" vertical="top" wrapText="1"/>
      <protection/>
    </xf>
    <xf numFmtId="49" fontId="9" fillId="0" borderId="13" xfId="58" applyNumberFormat="1" applyFont="1" applyBorder="1" applyAlignment="1">
      <alignment horizontal="center" vertical="top" wrapText="1"/>
      <protection/>
    </xf>
    <xf numFmtId="0" fontId="12" fillId="0" borderId="14" xfId="58" applyFont="1" applyFill="1" applyBorder="1" applyAlignment="1">
      <alignment vertical="center" wrapText="1"/>
      <protection/>
    </xf>
    <xf numFmtId="0" fontId="9" fillId="0" borderId="14" xfId="58" applyFont="1" applyFill="1" applyBorder="1" applyAlignment="1">
      <alignment vertical="center" wrapText="1"/>
      <protection/>
    </xf>
    <xf numFmtId="0" fontId="12" fillId="33" borderId="14" xfId="58" applyFont="1" applyFill="1" applyBorder="1" applyAlignment="1">
      <alignment vertical="center" wrapText="1"/>
      <protection/>
    </xf>
    <xf numFmtId="0" fontId="12" fillId="0" borderId="15" xfId="58" applyFont="1" applyFill="1" applyBorder="1" applyAlignment="1">
      <alignment vertical="center" wrapText="1"/>
      <protection/>
    </xf>
    <xf numFmtId="173" fontId="12" fillId="33" borderId="16" xfId="58" applyNumberFormat="1" applyFont="1" applyFill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33" borderId="13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49" fontId="9" fillId="33" borderId="18" xfId="58" applyNumberFormat="1" applyFont="1" applyFill="1" applyBorder="1" applyAlignment="1">
      <alignment horizontal="center" vertical="top" wrapText="1"/>
      <protection/>
    </xf>
    <xf numFmtId="49" fontId="9" fillId="33" borderId="13" xfId="58" applyNumberFormat="1" applyFont="1" applyFill="1" applyBorder="1" applyAlignment="1">
      <alignment horizontal="right" vertical="top" wrapText="1"/>
      <protection/>
    </xf>
    <xf numFmtId="49" fontId="16" fillId="33" borderId="19" xfId="0" applyNumberFormat="1" applyFont="1" applyFill="1" applyBorder="1" applyAlignment="1">
      <alignment horizontal="right" vertical="center" wrapText="1"/>
    </xf>
    <xf numFmtId="49" fontId="16" fillId="33" borderId="20" xfId="0" applyNumberFormat="1" applyFont="1" applyFill="1" applyBorder="1" applyAlignment="1">
      <alignment horizontal="right" vertical="center" wrapText="1"/>
    </xf>
    <xf numFmtId="9" fontId="12" fillId="0" borderId="21" xfId="66" applyFont="1" applyFill="1" applyBorder="1" applyAlignment="1">
      <alignment vertical="center" wrapText="1"/>
    </xf>
    <xf numFmtId="9" fontId="12" fillId="0" borderId="22" xfId="66" applyFont="1" applyFill="1" applyBorder="1" applyAlignment="1">
      <alignment vertical="center" wrapText="1"/>
    </xf>
    <xf numFmtId="49" fontId="12" fillId="33" borderId="19" xfId="58" applyNumberFormat="1" applyFont="1" applyFill="1" applyBorder="1" applyAlignment="1">
      <alignment horizontal="right" vertical="center" wrapText="1"/>
      <protection/>
    </xf>
    <xf numFmtId="9" fontId="12" fillId="0" borderId="23" xfId="66" applyFont="1" applyFill="1" applyBorder="1" applyAlignment="1">
      <alignment horizontal="right" vertical="center" wrapText="1"/>
    </xf>
    <xf numFmtId="9" fontId="9" fillId="0" borderId="23" xfId="66" applyFont="1" applyFill="1" applyBorder="1" applyAlignment="1">
      <alignment horizontal="right" vertical="center" wrapText="1"/>
    </xf>
    <xf numFmtId="0" fontId="12" fillId="33" borderId="19" xfId="58" applyFont="1" applyFill="1" applyBorder="1" applyAlignment="1">
      <alignment horizontal="right" vertical="center" wrapText="1"/>
      <protection/>
    </xf>
    <xf numFmtId="0" fontId="12" fillId="33" borderId="20" xfId="58" applyFont="1" applyFill="1" applyBorder="1" applyAlignment="1">
      <alignment horizontal="right" vertical="center" wrapText="1"/>
      <protection/>
    </xf>
    <xf numFmtId="0" fontId="12" fillId="33" borderId="23" xfId="58" applyFont="1" applyFill="1" applyBorder="1" applyAlignment="1">
      <alignment horizontal="right" vertical="center" wrapText="1"/>
      <protection/>
    </xf>
    <xf numFmtId="9" fontId="12" fillId="33" borderId="23" xfId="66" applyFont="1" applyFill="1" applyBorder="1" applyAlignment="1">
      <alignment horizontal="right" vertical="center" wrapText="1"/>
    </xf>
    <xf numFmtId="9" fontId="9" fillId="33" borderId="23" xfId="66" applyFont="1" applyFill="1" applyBorder="1" applyAlignment="1">
      <alignment horizontal="right" vertical="center" wrapText="1"/>
    </xf>
    <xf numFmtId="0" fontId="9" fillId="33" borderId="19" xfId="58" applyFont="1" applyFill="1" applyBorder="1" applyAlignment="1">
      <alignment horizontal="right" vertical="center" wrapText="1"/>
      <protection/>
    </xf>
    <xf numFmtId="0" fontId="9" fillId="33" borderId="20" xfId="58" applyFont="1" applyFill="1" applyBorder="1" applyAlignment="1">
      <alignment horizontal="right" vertical="center" wrapText="1"/>
      <protection/>
    </xf>
    <xf numFmtId="0" fontId="9" fillId="33" borderId="23" xfId="58" applyFont="1" applyFill="1" applyBorder="1" applyAlignment="1">
      <alignment horizontal="right" vertical="center" wrapText="1"/>
      <protection/>
    </xf>
    <xf numFmtId="0" fontId="12" fillId="0" borderId="22" xfId="58" applyFont="1" applyFill="1" applyBorder="1" applyAlignment="1">
      <alignment horizontal="right" vertical="center" wrapText="1"/>
      <protection/>
    </xf>
    <xf numFmtId="173" fontId="12" fillId="0" borderId="20" xfId="58" applyNumberFormat="1" applyFont="1" applyFill="1" applyBorder="1" applyAlignment="1">
      <alignment horizontal="right" vertical="center"/>
      <protection/>
    </xf>
    <xf numFmtId="173" fontId="12" fillId="0" borderId="19" xfId="58" applyNumberFormat="1" applyFont="1" applyFill="1" applyBorder="1" applyAlignment="1">
      <alignment horizontal="right" vertical="center"/>
      <protection/>
    </xf>
    <xf numFmtId="172" fontId="13" fillId="0" borderId="24" xfId="58" applyNumberFormat="1" applyFont="1" applyBorder="1" applyAlignment="1">
      <alignment horizontal="right" vertical="center"/>
      <protection/>
    </xf>
    <xf numFmtId="173" fontId="9" fillId="0" borderId="20" xfId="58" applyNumberFormat="1" applyFont="1" applyFill="1" applyBorder="1" applyAlignment="1">
      <alignment horizontal="right" vertical="center"/>
      <protection/>
    </xf>
    <xf numFmtId="173" fontId="9" fillId="33" borderId="20" xfId="58" applyNumberFormat="1" applyFont="1" applyFill="1" applyBorder="1" applyAlignment="1">
      <alignment horizontal="right" vertical="center"/>
      <protection/>
    </xf>
    <xf numFmtId="173" fontId="9" fillId="0" borderId="19" xfId="58" applyNumberFormat="1" applyFont="1" applyFill="1" applyBorder="1" applyAlignment="1">
      <alignment horizontal="right" vertical="center"/>
      <protection/>
    </xf>
    <xf numFmtId="172" fontId="7" fillId="0" borderId="24" xfId="58" applyNumberFormat="1" applyFont="1" applyBorder="1" applyAlignment="1">
      <alignment horizontal="right" vertical="center"/>
      <protection/>
    </xf>
    <xf numFmtId="173" fontId="12" fillId="33" borderId="20" xfId="58" applyNumberFormat="1" applyFont="1" applyFill="1" applyBorder="1" applyAlignment="1">
      <alignment horizontal="right" vertical="center"/>
      <protection/>
    </xf>
    <xf numFmtId="172" fontId="13" fillId="0" borderId="24" xfId="58" applyNumberFormat="1" applyFont="1" applyFill="1" applyBorder="1" applyAlignment="1">
      <alignment horizontal="right" vertical="center"/>
      <protection/>
    </xf>
    <xf numFmtId="173" fontId="14" fillId="33" borderId="19" xfId="58" applyNumberFormat="1" applyFont="1" applyFill="1" applyBorder="1" applyAlignment="1">
      <alignment horizontal="right" vertical="center"/>
      <protection/>
    </xf>
    <xf numFmtId="173" fontId="14" fillId="33" borderId="20" xfId="58" applyNumberFormat="1" applyFont="1" applyFill="1" applyBorder="1" applyAlignment="1">
      <alignment horizontal="right" vertical="center"/>
      <protection/>
    </xf>
    <xf numFmtId="172" fontId="13" fillId="33" borderId="24" xfId="58" applyNumberFormat="1" applyFont="1" applyFill="1" applyBorder="1" applyAlignment="1">
      <alignment horizontal="right" vertical="center"/>
      <protection/>
    </xf>
    <xf numFmtId="173" fontId="12" fillId="33" borderId="19" xfId="58" applyNumberFormat="1" applyFont="1" applyFill="1" applyBorder="1" applyAlignment="1">
      <alignment horizontal="right" vertical="center"/>
      <protection/>
    </xf>
    <xf numFmtId="173" fontId="9" fillId="33" borderId="19" xfId="58" applyNumberFormat="1" applyFont="1" applyFill="1" applyBorder="1" applyAlignment="1">
      <alignment horizontal="right" vertical="center"/>
      <protection/>
    </xf>
    <xf numFmtId="172" fontId="7" fillId="33" borderId="24" xfId="58" applyNumberFormat="1" applyFont="1" applyFill="1" applyBorder="1" applyAlignment="1">
      <alignment horizontal="right" vertical="center"/>
      <protection/>
    </xf>
    <xf numFmtId="9" fontId="16" fillId="33" borderId="23" xfId="66" applyFont="1" applyFill="1" applyBorder="1" applyAlignment="1">
      <alignment horizontal="right" vertical="center" wrapText="1"/>
    </xf>
    <xf numFmtId="173" fontId="12" fillId="33" borderId="16" xfId="58" applyNumberFormat="1" applyFont="1" applyFill="1" applyBorder="1" applyAlignment="1">
      <alignment horizontal="right" vertical="center"/>
      <protection/>
    </xf>
    <xf numFmtId="9" fontId="12" fillId="0" borderId="25" xfId="66" applyFont="1" applyFill="1" applyBorder="1" applyAlignment="1">
      <alignment horizontal="right" vertical="center" wrapText="1"/>
    </xf>
    <xf numFmtId="9" fontId="9" fillId="0" borderId="25" xfId="66" applyFont="1" applyFill="1" applyBorder="1" applyAlignment="1">
      <alignment horizontal="right" vertical="center" wrapText="1"/>
    </xf>
    <xf numFmtId="9" fontId="12" fillId="33" borderId="25" xfId="66" applyFont="1" applyFill="1" applyBorder="1" applyAlignment="1">
      <alignment horizontal="right" vertical="center" wrapText="1"/>
    </xf>
    <xf numFmtId="173" fontId="12" fillId="0" borderId="26" xfId="58" applyNumberFormat="1" applyFont="1" applyFill="1" applyBorder="1" applyAlignment="1">
      <alignment horizontal="right" vertical="center"/>
      <protection/>
    </xf>
    <xf numFmtId="173" fontId="12" fillId="0" borderId="27" xfId="58" applyNumberFormat="1" applyFont="1" applyFill="1" applyBorder="1" applyAlignment="1">
      <alignment horizontal="right" vertical="center"/>
      <protection/>
    </xf>
    <xf numFmtId="172" fontId="13" fillId="0" borderId="28" xfId="58" applyNumberFormat="1" applyFont="1" applyBorder="1" applyAlignment="1">
      <alignment horizontal="right" vertical="center"/>
      <protection/>
    </xf>
    <xf numFmtId="0" fontId="12" fillId="0" borderId="14" xfId="58" applyFont="1" applyFill="1" applyBorder="1" applyAlignment="1">
      <alignment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9" fillId="33" borderId="14" xfId="58" applyFont="1" applyFill="1" applyBorder="1" applyAlignment="1">
      <alignment vertical="center" wrapText="1"/>
      <protection/>
    </xf>
    <xf numFmtId="49" fontId="16" fillId="33" borderId="14" xfId="0" applyNumberFormat="1" applyFont="1" applyFill="1" applyBorder="1" applyAlignment="1">
      <alignment vertical="top" wrapText="1"/>
    </xf>
    <xf numFmtId="9" fontId="9" fillId="33" borderId="25" xfId="66" applyFont="1" applyFill="1" applyBorder="1" applyAlignment="1">
      <alignment horizontal="right" vertical="center" wrapText="1"/>
    </xf>
    <xf numFmtId="9" fontId="16" fillId="33" borderId="25" xfId="66" applyFont="1" applyFill="1" applyBorder="1" applyAlignment="1">
      <alignment horizontal="right" vertical="center" wrapText="1"/>
    </xf>
    <xf numFmtId="173" fontId="12" fillId="33" borderId="19" xfId="58" applyNumberFormat="1" applyFont="1" applyFill="1" applyBorder="1" applyAlignment="1">
      <alignment horizontal="right" vertical="center" wrapText="1"/>
      <protection/>
    </xf>
    <xf numFmtId="9" fontId="12" fillId="0" borderId="29" xfId="66" applyFont="1" applyFill="1" applyBorder="1" applyAlignment="1">
      <alignment horizontal="right" vertical="center" wrapText="1"/>
    </xf>
    <xf numFmtId="9" fontId="12" fillId="0" borderId="24" xfId="66" applyFont="1" applyFill="1" applyBorder="1" applyAlignment="1">
      <alignment horizontal="right" vertical="center" wrapText="1"/>
    </xf>
    <xf numFmtId="0" fontId="18" fillId="0" borderId="30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31" xfId="58" applyNumberFormat="1" applyFont="1" applyFill="1" applyBorder="1" applyAlignment="1">
      <alignment horizontal="center" vertical="top" wrapText="1"/>
      <protection/>
    </xf>
    <xf numFmtId="49" fontId="3" fillId="33" borderId="32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6">
      <selection activeCell="D14" sqref="D14"/>
    </sheetView>
  </sheetViews>
  <sheetFormatPr defaultColWidth="9.00390625" defaultRowHeight="12.75"/>
  <cols>
    <col min="1" max="1" width="46.25390625" style="0" customWidth="1"/>
    <col min="2" max="4" width="11.75390625" style="0" customWidth="1"/>
    <col min="5" max="5" width="11.875" style="0" customWidth="1"/>
    <col min="6" max="6" width="11.375" style="0" customWidth="1"/>
    <col min="7" max="7" width="11.875" style="0" customWidth="1"/>
    <col min="8" max="8" width="14.375" style="0" customWidth="1"/>
    <col min="9" max="9" width="13.875" style="0" customWidth="1"/>
  </cols>
  <sheetData>
    <row r="1" spans="1:9" ht="15.75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73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5" t="s">
        <v>86</v>
      </c>
      <c r="B3" s="95"/>
      <c r="C3" s="95"/>
      <c r="D3" s="95"/>
      <c r="E3" s="95"/>
      <c r="F3" s="95"/>
      <c r="G3" s="95"/>
      <c r="H3" s="95"/>
      <c r="I3" s="95"/>
    </row>
    <row r="4" spans="1:7" ht="15.75" thickBot="1">
      <c r="A4" s="2"/>
      <c r="B4" s="2"/>
      <c r="C4" s="2"/>
      <c r="D4" s="2"/>
      <c r="E4" s="8"/>
      <c r="F4" s="9"/>
      <c r="G4" s="1" t="s">
        <v>61</v>
      </c>
    </row>
    <row r="5" spans="1:9" ht="35.25" customHeight="1" thickBot="1">
      <c r="A5" s="7"/>
      <c r="B5" s="88">
        <v>2020</v>
      </c>
      <c r="C5" s="89"/>
      <c r="D5" s="90"/>
      <c r="E5" s="88">
        <v>2021</v>
      </c>
      <c r="F5" s="89"/>
      <c r="G5" s="90"/>
      <c r="H5" s="91" t="s">
        <v>85</v>
      </c>
      <c r="I5" s="92"/>
    </row>
    <row r="6" spans="1:9" ht="15.75" thickBot="1">
      <c r="A6" s="80" t="s">
        <v>1</v>
      </c>
      <c r="B6" s="29" t="s">
        <v>30</v>
      </c>
      <c r="C6" s="38" t="s">
        <v>31</v>
      </c>
      <c r="D6" s="39" t="s">
        <v>17</v>
      </c>
      <c r="E6" s="29" t="s">
        <v>30</v>
      </c>
      <c r="F6" s="38" t="s">
        <v>31</v>
      </c>
      <c r="G6" s="39" t="s">
        <v>17</v>
      </c>
      <c r="H6" s="29" t="s">
        <v>83</v>
      </c>
      <c r="I6" s="28" t="s">
        <v>84</v>
      </c>
    </row>
    <row r="7" spans="1:9" ht="13.5" thickBot="1">
      <c r="A7" s="35">
        <v>1</v>
      </c>
      <c r="B7" s="35">
        <v>2</v>
      </c>
      <c r="C7" s="36">
        <v>3</v>
      </c>
      <c r="D7" s="37">
        <v>4</v>
      </c>
      <c r="E7" s="35">
        <v>5</v>
      </c>
      <c r="F7" s="36">
        <v>6</v>
      </c>
      <c r="G7" s="37">
        <v>7</v>
      </c>
      <c r="H7" s="35">
        <v>8</v>
      </c>
      <c r="I7" s="36">
        <v>9</v>
      </c>
    </row>
    <row r="8" spans="1:9" ht="12.75">
      <c r="A8" s="79" t="s">
        <v>18</v>
      </c>
      <c r="B8" s="76">
        <f>B9+B12+B13+B17+B18+B19+B21+B22+B23+B24+B11</f>
        <v>178020</v>
      </c>
      <c r="C8" s="77">
        <f>C9+C12+C13+C17+C18+C19+C21+C22+C23+C24+C11</f>
        <v>129317.7</v>
      </c>
      <c r="D8" s="78">
        <f aca="true" t="shared" si="0" ref="D8:D22">C8/B8*100</f>
        <v>72.6422312099764</v>
      </c>
      <c r="E8" s="57">
        <f>E9+E12+E13+E17+E18+E19+E21+E22+E23+E24+E11</f>
        <v>194251.9</v>
      </c>
      <c r="F8" s="56">
        <f>F9+F12+F13+F17+F18+F19+F21+F22+F23+F24+F11</f>
        <v>151777.39999999997</v>
      </c>
      <c r="G8" s="58">
        <f aca="true" t="shared" si="1" ref="G8:G24">F8/E8*100</f>
        <v>78.13431940691441</v>
      </c>
      <c r="H8" s="86">
        <f>E8/B8</f>
        <v>1.0911802044714076</v>
      </c>
      <c r="I8" s="87">
        <f>F8/C8</f>
        <v>1.173678467835416</v>
      </c>
    </row>
    <row r="9" spans="1:9" ht="12.75">
      <c r="A9" s="30" t="s">
        <v>15</v>
      </c>
      <c r="B9" s="57">
        <f>B10</f>
        <v>103382</v>
      </c>
      <c r="C9" s="56">
        <f>C10</f>
        <v>70383.6</v>
      </c>
      <c r="D9" s="58">
        <f t="shared" si="0"/>
        <v>68.08109728966359</v>
      </c>
      <c r="E9" s="57">
        <f>E10</f>
        <v>105110</v>
      </c>
      <c r="F9" s="56">
        <f>F10</f>
        <v>77435.4</v>
      </c>
      <c r="G9" s="58">
        <f t="shared" si="1"/>
        <v>73.67082104461991</v>
      </c>
      <c r="H9" s="73">
        <f aca="true" t="shared" si="2" ref="H9:I24">E9/B9</f>
        <v>1.0167147085566153</v>
      </c>
      <c r="I9" s="45">
        <f t="shared" si="2"/>
        <v>1.100190953574412</v>
      </c>
    </row>
    <row r="10" spans="1:9" ht="12.75">
      <c r="A10" s="31" t="s">
        <v>0</v>
      </c>
      <c r="B10" s="61">
        <v>103382</v>
      </c>
      <c r="C10" s="60">
        <v>70383.6</v>
      </c>
      <c r="D10" s="62">
        <f t="shared" si="0"/>
        <v>68.08109728966359</v>
      </c>
      <c r="E10" s="61">
        <v>105110</v>
      </c>
      <c r="F10" s="60">
        <v>77435.4</v>
      </c>
      <c r="G10" s="62">
        <f t="shared" si="1"/>
        <v>73.67082104461991</v>
      </c>
      <c r="H10" s="74">
        <f t="shared" si="2"/>
        <v>1.0167147085566153</v>
      </c>
      <c r="I10" s="46">
        <f t="shared" si="2"/>
        <v>1.100190953574412</v>
      </c>
    </row>
    <row r="11" spans="1:9" ht="12.75">
      <c r="A11" s="30" t="s">
        <v>76</v>
      </c>
      <c r="B11" s="57">
        <v>12876</v>
      </c>
      <c r="C11" s="63">
        <v>8495.3</v>
      </c>
      <c r="D11" s="62">
        <f t="shared" si="0"/>
        <v>65.97778813296054</v>
      </c>
      <c r="E11" s="57">
        <v>14890</v>
      </c>
      <c r="F11" s="63">
        <v>11047.3</v>
      </c>
      <c r="G11" s="62">
        <f t="shared" si="1"/>
        <v>74.19274680993955</v>
      </c>
      <c r="H11" s="73">
        <f t="shared" si="2"/>
        <v>1.1564150357253806</v>
      </c>
      <c r="I11" s="45">
        <f t="shared" si="2"/>
        <v>1.3004013984203031</v>
      </c>
    </row>
    <row r="12" spans="1:9" ht="12.75">
      <c r="A12" s="30" t="s">
        <v>2</v>
      </c>
      <c r="B12" s="57">
        <v>8470</v>
      </c>
      <c r="C12" s="63">
        <v>8359.6</v>
      </c>
      <c r="D12" s="58">
        <f t="shared" si="0"/>
        <v>98.6965761511216</v>
      </c>
      <c r="E12" s="57">
        <v>12676</v>
      </c>
      <c r="F12" s="63">
        <v>12937.2</v>
      </c>
      <c r="G12" s="58">
        <f t="shared" si="1"/>
        <v>102.06058693594193</v>
      </c>
      <c r="H12" s="73">
        <f t="shared" si="2"/>
        <v>1.4965761511216056</v>
      </c>
      <c r="I12" s="45">
        <f t="shared" si="2"/>
        <v>1.5475860088999474</v>
      </c>
    </row>
    <row r="13" spans="1:9" ht="12.75">
      <c r="A13" s="30" t="s">
        <v>3</v>
      </c>
      <c r="B13" s="57">
        <f>B14+B15+B16</f>
        <v>11440</v>
      </c>
      <c r="C13" s="56">
        <f>C14+C15+C16</f>
        <v>6810.9</v>
      </c>
      <c r="D13" s="58">
        <f t="shared" si="0"/>
        <v>59.53583916083915</v>
      </c>
      <c r="E13" s="57">
        <f>E14+E15+E16</f>
        <v>14670</v>
      </c>
      <c r="F13" s="56">
        <f>F14+F15+F16</f>
        <v>10395.800000000001</v>
      </c>
      <c r="G13" s="58">
        <f t="shared" si="1"/>
        <v>70.86434901158827</v>
      </c>
      <c r="H13" s="73">
        <f t="shared" si="2"/>
        <v>1.2823426573426573</v>
      </c>
      <c r="I13" s="45">
        <f t="shared" si="2"/>
        <v>1.526347472433893</v>
      </c>
    </row>
    <row r="14" spans="1:9" ht="12.75">
      <c r="A14" s="31" t="s">
        <v>78</v>
      </c>
      <c r="B14" s="57">
        <v>2000</v>
      </c>
      <c r="C14" s="59">
        <v>530.5</v>
      </c>
      <c r="D14" s="58">
        <f t="shared" si="0"/>
        <v>26.525</v>
      </c>
      <c r="E14" s="61">
        <v>2040</v>
      </c>
      <c r="F14" s="59">
        <v>440.7</v>
      </c>
      <c r="G14" s="58">
        <f t="shared" si="1"/>
        <v>21.602941176470587</v>
      </c>
      <c r="H14" s="74">
        <f t="shared" si="2"/>
        <v>1.02</v>
      </c>
      <c r="I14" s="46">
        <f t="shared" si="2"/>
        <v>0.8307257304429783</v>
      </c>
    </row>
    <row r="15" spans="1:9" ht="12.75">
      <c r="A15" s="31" t="s">
        <v>8</v>
      </c>
      <c r="B15" s="61">
        <v>520</v>
      </c>
      <c r="C15" s="59">
        <v>182.9</v>
      </c>
      <c r="D15" s="58">
        <f t="shared" si="0"/>
        <v>35.17307692307693</v>
      </c>
      <c r="E15" s="61">
        <v>530</v>
      </c>
      <c r="F15" s="59">
        <v>170.4</v>
      </c>
      <c r="G15" s="58">
        <f t="shared" si="1"/>
        <v>32.15094339622642</v>
      </c>
      <c r="H15" s="74">
        <f t="shared" si="2"/>
        <v>1.0192307692307692</v>
      </c>
      <c r="I15" s="46">
        <f t="shared" si="2"/>
        <v>0.931656642974303</v>
      </c>
    </row>
    <row r="16" spans="1:9" ht="12.75">
      <c r="A16" s="31" t="s">
        <v>77</v>
      </c>
      <c r="B16" s="61">
        <v>8920</v>
      </c>
      <c r="C16" s="59">
        <v>6097.5</v>
      </c>
      <c r="D16" s="58">
        <f t="shared" si="0"/>
        <v>68.35762331838565</v>
      </c>
      <c r="E16" s="61">
        <v>12100</v>
      </c>
      <c r="F16" s="59">
        <v>9784.7</v>
      </c>
      <c r="G16" s="58">
        <f t="shared" si="1"/>
        <v>80.86528925619835</v>
      </c>
      <c r="H16" s="74">
        <f t="shared" si="2"/>
        <v>1.3565022421524664</v>
      </c>
      <c r="I16" s="46">
        <f t="shared" si="2"/>
        <v>1.6047068470684709</v>
      </c>
    </row>
    <row r="17" spans="1:9" ht="12.75">
      <c r="A17" s="30" t="s">
        <v>19</v>
      </c>
      <c r="B17" s="57">
        <v>2380</v>
      </c>
      <c r="C17" s="63">
        <v>2087.4</v>
      </c>
      <c r="D17" s="58">
        <f t="shared" si="0"/>
        <v>87.70588235294117</v>
      </c>
      <c r="E17" s="57">
        <v>2610</v>
      </c>
      <c r="F17" s="63">
        <v>2033.3</v>
      </c>
      <c r="G17" s="58">
        <f t="shared" si="1"/>
        <v>77.90421455938697</v>
      </c>
      <c r="H17" s="73">
        <f t="shared" si="2"/>
        <v>1.096638655462185</v>
      </c>
      <c r="I17" s="45">
        <f t="shared" si="2"/>
        <v>0.9740825907827919</v>
      </c>
    </row>
    <row r="18" spans="1:9" ht="36">
      <c r="A18" s="30" t="s">
        <v>36</v>
      </c>
      <c r="B18" s="57">
        <v>28632</v>
      </c>
      <c r="C18" s="63">
        <v>22348.3</v>
      </c>
      <c r="D18" s="58">
        <f t="shared" si="0"/>
        <v>78.05357641799385</v>
      </c>
      <c r="E18" s="57">
        <v>28280</v>
      </c>
      <c r="F18" s="63">
        <v>22674.1</v>
      </c>
      <c r="G18" s="58">
        <f t="shared" si="1"/>
        <v>80.17715700141443</v>
      </c>
      <c r="H18" s="73">
        <f t="shared" si="2"/>
        <v>0.9877060631461302</v>
      </c>
      <c r="I18" s="45">
        <f t="shared" si="2"/>
        <v>1.0145782900712805</v>
      </c>
    </row>
    <row r="19" spans="1:9" ht="24">
      <c r="A19" s="30" t="s">
        <v>9</v>
      </c>
      <c r="B19" s="57">
        <f>B20</f>
        <v>135</v>
      </c>
      <c r="C19" s="56">
        <f>C20</f>
        <v>219.4</v>
      </c>
      <c r="D19" s="58">
        <f t="shared" si="0"/>
        <v>162.51851851851853</v>
      </c>
      <c r="E19" s="57">
        <f>E20</f>
        <v>90</v>
      </c>
      <c r="F19" s="56">
        <f>F20</f>
        <v>152</v>
      </c>
      <c r="G19" s="58">
        <f t="shared" si="1"/>
        <v>168.88888888888889</v>
      </c>
      <c r="H19" s="73">
        <f t="shared" si="2"/>
        <v>0.6666666666666666</v>
      </c>
      <c r="I19" s="45">
        <f t="shared" si="2"/>
        <v>0.6927985414767548</v>
      </c>
    </row>
    <row r="20" spans="1:9" ht="12.75">
      <c r="A20" s="31" t="s">
        <v>10</v>
      </c>
      <c r="B20" s="61">
        <v>135</v>
      </c>
      <c r="C20" s="60">
        <v>219.4</v>
      </c>
      <c r="D20" s="62">
        <f t="shared" si="0"/>
        <v>162.51851851851853</v>
      </c>
      <c r="E20" s="61">
        <v>90</v>
      </c>
      <c r="F20" s="60">
        <v>152</v>
      </c>
      <c r="G20" s="62">
        <f t="shared" si="1"/>
        <v>168.88888888888889</v>
      </c>
      <c r="H20" s="74">
        <f t="shared" si="2"/>
        <v>0.6666666666666666</v>
      </c>
      <c r="I20" s="46">
        <f t="shared" si="2"/>
        <v>0.6927985414767548</v>
      </c>
    </row>
    <row r="21" spans="1:9" ht="24">
      <c r="A21" s="30" t="s">
        <v>11</v>
      </c>
      <c r="B21" s="57">
        <v>3050</v>
      </c>
      <c r="C21" s="63">
        <v>1836.8</v>
      </c>
      <c r="D21" s="58">
        <f t="shared" si="0"/>
        <v>60.22295081967213</v>
      </c>
      <c r="E21" s="57">
        <v>2887</v>
      </c>
      <c r="F21" s="63">
        <v>2618.1</v>
      </c>
      <c r="G21" s="58">
        <f t="shared" si="1"/>
        <v>90.68583304468306</v>
      </c>
      <c r="H21" s="73">
        <f t="shared" si="2"/>
        <v>0.9465573770491803</v>
      </c>
      <c r="I21" s="45">
        <f t="shared" si="2"/>
        <v>1.4253593205574913</v>
      </c>
    </row>
    <row r="22" spans="1:9" ht="24">
      <c r="A22" s="30" t="s">
        <v>20</v>
      </c>
      <c r="B22" s="57">
        <v>7600</v>
      </c>
      <c r="C22" s="63">
        <v>8213.9</v>
      </c>
      <c r="D22" s="58">
        <f t="shared" si="0"/>
        <v>108.07763157894736</v>
      </c>
      <c r="E22" s="57">
        <v>12550</v>
      </c>
      <c r="F22" s="63">
        <v>11212.8</v>
      </c>
      <c r="G22" s="58">
        <f t="shared" si="1"/>
        <v>89.34501992031872</v>
      </c>
      <c r="H22" s="73">
        <f t="shared" si="2"/>
        <v>1.6513157894736843</v>
      </c>
      <c r="I22" s="45">
        <f t="shared" si="2"/>
        <v>1.365100622116169</v>
      </c>
    </row>
    <row r="23" spans="1:9" ht="12.75">
      <c r="A23" s="30" t="s">
        <v>21</v>
      </c>
      <c r="B23" s="57">
        <v>55</v>
      </c>
      <c r="C23" s="63">
        <v>428.5</v>
      </c>
      <c r="D23" s="58">
        <f>C23/B23*100</f>
        <v>779.0909090909091</v>
      </c>
      <c r="E23" s="57">
        <v>170</v>
      </c>
      <c r="F23" s="63">
        <v>352.6</v>
      </c>
      <c r="G23" s="58">
        <f>F23/E23*100</f>
        <v>207.41176470588238</v>
      </c>
      <c r="H23" s="73">
        <f t="shared" si="2"/>
        <v>3.090909090909091</v>
      </c>
      <c r="I23" s="45">
        <f t="shared" si="2"/>
        <v>0.8228704784130689</v>
      </c>
    </row>
    <row r="24" spans="1:9" ht="12.75">
      <c r="A24" s="30" t="s">
        <v>4</v>
      </c>
      <c r="B24" s="57"/>
      <c r="C24" s="63">
        <v>134</v>
      </c>
      <c r="D24" s="58" t="e">
        <f>C24/B24*100</f>
        <v>#DIV/0!</v>
      </c>
      <c r="E24" s="57">
        <v>318.9</v>
      </c>
      <c r="F24" s="63">
        <v>918.8</v>
      </c>
      <c r="G24" s="58">
        <f t="shared" si="1"/>
        <v>288.115396676074</v>
      </c>
      <c r="H24" s="73" t="e">
        <f t="shared" si="2"/>
        <v>#DIV/0!</v>
      </c>
      <c r="I24" s="45">
        <f t="shared" si="2"/>
        <v>6.856716417910447</v>
      </c>
    </row>
    <row r="25" spans="1:9" ht="12.75">
      <c r="A25" s="30" t="s">
        <v>16</v>
      </c>
      <c r="B25" s="57">
        <f>B26+B31+B32</f>
        <v>1039252</v>
      </c>
      <c r="C25" s="56">
        <f>C26+C31+C32</f>
        <v>683385.5000000002</v>
      </c>
      <c r="D25" s="58">
        <f aca="true" t="shared" si="3" ref="D25:D31">C25/B25*100</f>
        <v>65.7574390042069</v>
      </c>
      <c r="E25" s="57">
        <f>E26+E31+E32</f>
        <v>1141098.9</v>
      </c>
      <c r="F25" s="56">
        <f>F26+F31+F32</f>
        <v>683747.5000000001</v>
      </c>
      <c r="G25" s="58">
        <f aca="true" t="shared" si="4" ref="G25:G33">F25/E25*100</f>
        <v>59.92009106309718</v>
      </c>
      <c r="H25" s="73">
        <f aca="true" t="shared" si="5" ref="H25:I83">E25/B25</f>
        <v>1.0980001962950274</v>
      </c>
      <c r="I25" s="45">
        <f t="shared" si="5"/>
        <v>1.0005297156582922</v>
      </c>
    </row>
    <row r="26" spans="1:9" ht="36">
      <c r="A26" s="31" t="s">
        <v>22</v>
      </c>
      <c r="B26" s="61">
        <f>B27+B28+B29+B30</f>
        <v>1028856.5</v>
      </c>
      <c r="C26" s="59">
        <f>C27+C28+C29+C30</f>
        <v>683049.9000000001</v>
      </c>
      <c r="D26" s="62">
        <f t="shared" si="3"/>
        <v>66.38922920737733</v>
      </c>
      <c r="E26" s="61">
        <f>E27+E28+E29+E30</f>
        <v>1132098.9</v>
      </c>
      <c r="F26" s="59">
        <f>F27+F28+F29+F30</f>
        <v>682956.4000000001</v>
      </c>
      <c r="G26" s="62">
        <f t="shared" si="4"/>
        <v>60.32656687503187</v>
      </c>
      <c r="H26" s="74">
        <f t="shared" si="5"/>
        <v>1.100346744176666</v>
      </c>
      <c r="I26" s="46">
        <f t="shared" si="5"/>
        <v>0.9998631139540464</v>
      </c>
    </row>
    <row r="27" spans="1:9" ht="24">
      <c r="A27" s="31" t="s">
        <v>23</v>
      </c>
      <c r="B27" s="61">
        <v>447870</v>
      </c>
      <c r="C27" s="60">
        <v>341889.2</v>
      </c>
      <c r="D27" s="62">
        <f t="shared" si="3"/>
        <v>76.33670484738876</v>
      </c>
      <c r="E27" s="61">
        <v>329641.4</v>
      </c>
      <c r="F27" s="60">
        <v>293292.9</v>
      </c>
      <c r="G27" s="62">
        <f t="shared" si="4"/>
        <v>88.97332070546963</v>
      </c>
      <c r="H27" s="74">
        <f t="shared" si="5"/>
        <v>0.7360202737401479</v>
      </c>
      <c r="I27" s="46">
        <f t="shared" si="5"/>
        <v>0.8578595053602162</v>
      </c>
    </row>
    <row r="28" spans="1:9" ht="24">
      <c r="A28" s="31" t="s">
        <v>24</v>
      </c>
      <c r="B28" s="61">
        <v>117885.5</v>
      </c>
      <c r="C28" s="60">
        <v>33346.5</v>
      </c>
      <c r="D28" s="62">
        <f t="shared" si="3"/>
        <v>28.287193929702976</v>
      </c>
      <c r="E28" s="61">
        <v>248396.3</v>
      </c>
      <c r="F28" s="60">
        <v>41629.5</v>
      </c>
      <c r="G28" s="62">
        <f t="shared" si="4"/>
        <v>16.75930760643375</v>
      </c>
      <c r="H28" s="74">
        <f t="shared" si="5"/>
        <v>2.107097989150489</v>
      </c>
      <c r="I28" s="46">
        <f t="shared" si="5"/>
        <v>1.248391885205344</v>
      </c>
    </row>
    <row r="29" spans="1:9" ht="24">
      <c r="A29" s="31" t="s">
        <v>25</v>
      </c>
      <c r="B29" s="61">
        <v>455165.7</v>
      </c>
      <c r="C29" s="60">
        <v>304431.4</v>
      </c>
      <c r="D29" s="62">
        <f t="shared" si="3"/>
        <v>66.88364259433432</v>
      </c>
      <c r="E29" s="61">
        <v>536392</v>
      </c>
      <c r="F29" s="60">
        <v>335538.2</v>
      </c>
      <c r="G29" s="62">
        <f t="shared" si="4"/>
        <v>62.55466151620457</v>
      </c>
      <c r="H29" s="74">
        <f t="shared" si="5"/>
        <v>1.17845435189866</v>
      </c>
      <c r="I29" s="46">
        <f t="shared" si="5"/>
        <v>1.1021799985152647</v>
      </c>
    </row>
    <row r="30" spans="1:9" ht="12.75">
      <c r="A30" s="31" t="s">
        <v>26</v>
      </c>
      <c r="B30" s="61">
        <v>7935.3</v>
      </c>
      <c r="C30" s="60">
        <v>3382.8</v>
      </c>
      <c r="D30" s="62">
        <f t="shared" si="3"/>
        <v>42.629768250727764</v>
      </c>
      <c r="E30" s="61">
        <v>17669.2</v>
      </c>
      <c r="F30" s="60">
        <v>12495.8</v>
      </c>
      <c r="G30" s="62">
        <f t="shared" si="4"/>
        <v>70.72080230004754</v>
      </c>
      <c r="H30" s="74">
        <f t="shared" si="5"/>
        <v>2.2266580973624186</v>
      </c>
      <c r="I30" s="46">
        <f t="shared" si="5"/>
        <v>3.6939221946316656</v>
      </c>
    </row>
    <row r="31" spans="1:9" ht="12.75">
      <c r="A31" s="31" t="s">
        <v>62</v>
      </c>
      <c r="B31" s="61">
        <v>10395.5</v>
      </c>
      <c r="C31" s="60">
        <v>1009.3</v>
      </c>
      <c r="D31" s="62">
        <f t="shared" si="3"/>
        <v>9.709008705689962</v>
      </c>
      <c r="E31" s="61">
        <v>9000</v>
      </c>
      <c r="F31" s="60">
        <v>904.4</v>
      </c>
      <c r="G31" s="62">
        <f t="shared" si="4"/>
        <v>10.04888888888889</v>
      </c>
      <c r="H31" s="74">
        <f t="shared" si="5"/>
        <v>0.8657592227406089</v>
      </c>
      <c r="I31" s="46">
        <f t="shared" si="5"/>
        <v>0.8960665807985733</v>
      </c>
    </row>
    <row r="32" spans="1:9" ht="48">
      <c r="A32" s="31" t="s">
        <v>63</v>
      </c>
      <c r="B32" s="61"/>
      <c r="C32" s="60">
        <v>-673.7</v>
      </c>
      <c r="D32" s="62"/>
      <c r="E32" s="61">
        <v>0</v>
      </c>
      <c r="F32" s="60">
        <v>-113.3</v>
      </c>
      <c r="G32" s="62" t="e">
        <f t="shared" si="4"/>
        <v>#DIV/0!</v>
      </c>
      <c r="H32" s="74" t="e">
        <f t="shared" si="5"/>
        <v>#DIV/0!</v>
      </c>
      <c r="I32" s="46">
        <f t="shared" si="5"/>
        <v>0.1681757458809559</v>
      </c>
    </row>
    <row r="33" spans="1:9" ht="12.75">
      <c r="A33" s="30" t="s">
        <v>27</v>
      </c>
      <c r="B33" s="57">
        <f>B8+B25</f>
        <v>1217272</v>
      </c>
      <c r="C33" s="56">
        <f>C8+C25</f>
        <v>812703.2000000002</v>
      </c>
      <c r="D33" s="58">
        <f>C33/B33*100</f>
        <v>66.76430575910727</v>
      </c>
      <c r="E33" s="57">
        <f>E8+E25</f>
        <v>1335350.7999999998</v>
      </c>
      <c r="F33" s="56">
        <f>F8+F25</f>
        <v>835524.9000000001</v>
      </c>
      <c r="G33" s="64">
        <f t="shared" si="4"/>
        <v>62.56969329707221</v>
      </c>
      <c r="H33" s="73">
        <f t="shared" si="5"/>
        <v>1.0970028062750148</v>
      </c>
      <c r="I33" s="45">
        <f t="shared" si="5"/>
        <v>1.028081223255919</v>
      </c>
    </row>
    <row r="34" spans="1:9" ht="12.75">
      <c r="A34" s="32"/>
      <c r="B34" s="47"/>
      <c r="C34" s="48"/>
      <c r="D34" s="49"/>
      <c r="E34" s="65"/>
      <c r="F34" s="66"/>
      <c r="G34" s="67"/>
      <c r="H34" s="75" t="e">
        <f t="shared" si="5"/>
        <v>#DIV/0!</v>
      </c>
      <c r="I34" s="50" t="e">
        <f t="shared" si="5"/>
        <v>#DIV/0!</v>
      </c>
    </row>
    <row r="35" spans="1:9" ht="12.75">
      <c r="A35" s="32" t="s">
        <v>12</v>
      </c>
      <c r="B35" s="85">
        <f>SUM(B36:B43)</f>
        <v>85876.90000000001</v>
      </c>
      <c r="C35" s="85">
        <f>SUM(C36:C43)</f>
        <v>63811.2</v>
      </c>
      <c r="D35" s="62">
        <f aca="true" t="shared" si="6" ref="D35:D41">C35/B35*100</f>
        <v>74.30543021464445</v>
      </c>
      <c r="E35" s="68">
        <f>SUM(E36:E43)</f>
        <v>80949.5</v>
      </c>
      <c r="F35" s="63">
        <f>SUM(F36:F43)</f>
        <v>65963.9</v>
      </c>
      <c r="G35" s="67">
        <f aca="true" t="shared" si="7" ref="G35:G41">F35/E35*100</f>
        <v>81.48771765112816</v>
      </c>
      <c r="H35" s="75">
        <f t="shared" si="5"/>
        <v>0.9426225213066609</v>
      </c>
      <c r="I35" s="50">
        <f t="shared" si="5"/>
        <v>1.0337354570984403</v>
      </c>
    </row>
    <row r="36" spans="1:9" ht="24">
      <c r="A36" s="81" t="s">
        <v>39</v>
      </c>
      <c r="B36" s="69">
        <v>2036.1</v>
      </c>
      <c r="C36" s="60">
        <v>1589.3</v>
      </c>
      <c r="D36" s="62">
        <f t="shared" si="6"/>
        <v>78.05608761848633</v>
      </c>
      <c r="E36" s="69">
        <v>1580</v>
      </c>
      <c r="F36" s="60">
        <v>1340.1</v>
      </c>
      <c r="G36" s="70">
        <f t="shared" si="7"/>
        <v>84.81645569620252</v>
      </c>
      <c r="H36" s="83">
        <f t="shared" si="5"/>
        <v>0.775993320563823</v>
      </c>
      <c r="I36" s="51">
        <f t="shared" si="5"/>
        <v>0.8432014094255332</v>
      </c>
    </row>
    <row r="37" spans="1:9" ht="36">
      <c r="A37" s="81" t="s">
        <v>40</v>
      </c>
      <c r="B37" s="69">
        <v>1569.1</v>
      </c>
      <c r="C37" s="60">
        <v>1120.3</v>
      </c>
      <c r="D37" s="62">
        <f t="shared" si="6"/>
        <v>71.397616468039</v>
      </c>
      <c r="E37" s="69">
        <v>1487</v>
      </c>
      <c r="F37" s="60">
        <v>1237</v>
      </c>
      <c r="G37" s="70">
        <f t="shared" si="7"/>
        <v>83.1876260928043</v>
      </c>
      <c r="H37" s="83">
        <f t="shared" si="5"/>
        <v>0.9476770123000446</v>
      </c>
      <c r="I37" s="51">
        <f t="shared" si="5"/>
        <v>1.1041685262876015</v>
      </c>
    </row>
    <row r="38" spans="1:9" ht="36">
      <c r="A38" s="81" t="s">
        <v>41</v>
      </c>
      <c r="B38" s="69">
        <v>64270.8</v>
      </c>
      <c r="C38" s="60">
        <v>48617.8</v>
      </c>
      <c r="D38" s="62">
        <f t="shared" si="6"/>
        <v>75.64523858424043</v>
      </c>
      <c r="E38" s="69">
        <v>58328.3</v>
      </c>
      <c r="F38" s="60">
        <v>51916.2</v>
      </c>
      <c r="G38" s="70">
        <f t="shared" si="7"/>
        <v>89.00688002221905</v>
      </c>
      <c r="H38" s="83">
        <f t="shared" si="5"/>
        <v>0.9075396603123036</v>
      </c>
      <c r="I38" s="51">
        <f t="shared" si="5"/>
        <v>1.0678434647392518</v>
      </c>
    </row>
    <row r="39" spans="1:9" ht="12.75">
      <c r="A39" s="81" t="s">
        <v>69</v>
      </c>
      <c r="B39" s="69">
        <v>6.1</v>
      </c>
      <c r="C39" s="60">
        <v>0</v>
      </c>
      <c r="D39" s="62">
        <f t="shared" si="6"/>
        <v>0</v>
      </c>
      <c r="E39" s="69">
        <v>5.9</v>
      </c>
      <c r="F39" s="60">
        <v>0</v>
      </c>
      <c r="G39" s="70">
        <f t="shared" si="7"/>
        <v>0</v>
      </c>
      <c r="H39" s="83">
        <f t="shared" si="5"/>
        <v>0.9672131147540984</v>
      </c>
      <c r="I39" s="51" t="e">
        <f t="shared" si="5"/>
        <v>#DIV/0!</v>
      </c>
    </row>
    <row r="40" spans="1:9" ht="36">
      <c r="A40" s="81" t="s">
        <v>42</v>
      </c>
      <c r="B40" s="69">
        <v>559.6</v>
      </c>
      <c r="C40" s="60">
        <v>333.2</v>
      </c>
      <c r="D40" s="62">
        <f t="shared" si="6"/>
        <v>59.54253037884203</v>
      </c>
      <c r="E40" s="69">
        <v>7609.8</v>
      </c>
      <c r="F40" s="60">
        <v>4176.1</v>
      </c>
      <c r="G40" s="70">
        <f t="shared" si="7"/>
        <v>54.87792057609925</v>
      </c>
      <c r="H40" s="83">
        <f t="shared" si="5"/>
        <v>13.598641887062188</v>
      </c>
      <c r="I40" s="51">
        <f t="shared" si="5"/>
        <v>12.533313325330134</v>
      </c>
    </row>
    <row r="41" spans="1:9" ht="12.75">
      <c r="A41" s="81" t="s">
        <v>74</v>
      </c>
      <c r="B41" s="69">
        <v>35</v>
      </c>
      <c r="C41" s="60">
        <v>12.5</v>
      </c>
      <c r="D41" s="62">
        <f t="shared" si="6"/>
        <v>35.714285714285715</v>
      </c>
      <c r="E41" s="69">
        <v>15</v>
      </c>
      <c r="F41" s="60">
        <v>0</v>
      </c>
      <c r="G41" s="70">
        <f t="shared" si="7"/>
        <v>0</v>
      </c>
      <c r="H41" s="83">
        <f t="shared" si="5"/>
        <v>0.42857142857142855</v>
      </c>
      <c r="I41" s="51">
        <f t="shared" si="5"/>
        <v>0</v>
      </c>
    </row>
    <row r="42" spans="1:9" ht="12.75">
      <c r="A42" s="81" t="s">
        <v>43</v>
      </c>
      <c r="B42" s="69">
        <v>300</v>
      </c>
      <c r="C42" s="60">
        <v>0</v>
      </c>
      <c r="D42" s="62">
        <v>0</v>
      </c>
      <c r="E42" s="69">
        <v>300</v>
      </c>
      <c r="F42" s="60">
        <v>0</v>
      </c>
      <c r="G42" s="70">
        <v>0</v>
      </c>
      <c r="H42" s="83">
        <f t="shared" si="5"/>
        <v>1</v>
      </c>
      <c r="I42" s="51" t="e">
        <f t="shared" si="5"/>
        <v>#DIV/0!</v>
      </c>
    </row>
    <row r="43" spans="1:9" ht="12.75">
      <c r="A43" s="81" t="s">
        <v>44</v>
      </c>
      <c r="B43" s="69">
        <v>17100.2</v>
      </c>
      <c r="C43" s="60">
        <v>12138.1</v>
      </c>
      <c r="D43" s="62">
        <f>C43/B43*100</f>
        <v>70.98221073437738</v>
      </c>
      <c r="E43" s="69">
        <v>11623.5</v>
      </c>
      <c r="F43" s="60">
        <v>7294.5</v>
      </c>
      <c r="G43" s="70">
        <f aca="true" t="shared" si="8" ref="G43:G69">F43/E43*100</f>
        <v>62.75648470770422</v>
      </c>
      <c r="H43" s="83">
        <f t="shared" si="5"/>
        <v>0.679728892059742</v>
      </c>
      <c r="I43" s="51">
        <f t="shared" si="5"/>
        <v>0.6009589639235136</v>
      </c>
    </row>
    <row r="44" spans="1:9" ht="12.75">
      <c r="A44" s="32" t="s">
        <v>32</v>
      </c>
      <c r="B44" s="57">
        <f>B45</f>
        <v>1813.7</v>
      </c>
      <c r="C44" s="56">
        <f>C45</f>
        <v>871.6</v>
      </c>
      <c r="D44" s="58">
        <f>C44/B44*100</f>
        <v>48.056459171858634</v>
      </c>
      <c r="E44" s="68">
        <f>E45</f>
        <v>1291.2</v>
      </c>
      <c r="F44" s="63">
        <f>F45</f>
        <v>917.7</v>
      </c>
      <c r="G44" s="67">
        <f t="shared" si="8"/>
        <v>71.07342007434944</v>
      </c>
      <c r="H44" s="75">
        <f t="shared" si="5"/>
        <v>0.7119148701549319</v>
      </c>
      <c r="I44" s="50">
        <f t="shared" si="5"/>
        <v>1.0528912345112438</v>
      </c>
    </row>
    <row r="45" spans="1:9" ht="12.75">
      <c r="A45" s="81" t="s">
        <v>45</v>
      </c>
      <c r="B45" s="61">
        <v>1813.7</v>
      </c>
      <c r="C45" s="60">
        <v>871.6</v>
      </c>
      <c r="D45" s="58">
        <f>C45/B45*100</f>
        <v>48.056459171858634</v>
      </c>
      <c r="E45" s="69">
        <v>1291.2</v>
      </c>
      <c r="F45" s="60">
        <v>917.7</v>
      </c>
      <c r="G45" s="67">
        <f t="shared" si="8"/>
        <v>71.07342007434944</v>
      </c>
      <c r="H45" s="83">
        <f t="shared" si="5"/>
        <v>0.7119148701549319</v>
      </c>
      <c r="I45" s="51">
        <f t="shared" si="5"/>
        <v>1.0528912345112438</v>
      </c>
    </row>
    <row r="46" spans="1:9" ht="24">
      <c r="A46" s="32" t="s">
        <v>13</v>
      </c>
      <c r="B46" s="44">
        <f>B47+B48</f>
        <v>5223.9</v>
      </c>
      <c r="C46" s="44">
        <f>C47+C48</f>
        <v>2967.6</v>
      </c>
      <c r="D46" s="62">
        <f aca="true" t="shared" si="9" ref="D46:D69">C46/B46*100</f>
        <v>56.808131855510254</v>
      </c>
      <c r="E46" s="68">
        <f>E47+E48</f>
        <v>5000</v>
      </c>
      <c r="F46" s="63">
        <f>F47+F48</f>
        <v>3762.5</v>
      </c>
      <c r="G46" s="67">
        <f t="shared" si="8"/>
        <v>75.25</v>
      </c>
      <c r="H46" s="75">
        <f t="shared" si="5"/>
        <v>0.957139302054021</v>
      </c>
      <c r="I46" s="50">
        <f t="shared" si="5"/>
        <v>1.267859549804556</v>
      </c>
    </row>
    <row r="47" spans="1:9" ht="12" customHeight="1">
      <c r="A47" s="82" t="s">
        <v>80</v>
      </c>
      <c r="B47" s="40" t="s">
        <v>88</v>
      </c>
      <c r="C47" s="41" t="s">
        <v>88</v>
      </c>
      <c r="D47" s="62" t="e">
        <f t="shared" si="9"/>
        <v>#DIV/0!</v>
      </c>
      <c r="E47" s="69">
        <v>4968.5</v>
      </c>
      <c r="F47" s="60">
        <v>3762.5</v>
      </c>
      <c r="G47" s="70">
        <f t="shared" si="8"/>
        <v>75.72708060782932</v>
      </c>
      <c r="H47" s="84" t="e">
        <f t="shared" si="5"/>
        <v>#DIV/0!</v>
      </c>
      <c r="I47" s="71" t="e">
        <f t="shared" si="5"/>
        <v>#DIV/0!</v>
      </c>
    </row>
    <row r="48" spans="1:9" ht="23.25" customHeight="1">
      <c r="A48" s="82" t="s">
        <v>81</v>
      </c>
      <c r="B48" s="69">
        <v>5223.9</v>
      </c>
      <c r="C48" s="60">
        <v>2967.6</v>
      </c>
      <c r="D48" s="62">
        <f t="shared" si="9"/>
        <v>56.808131855510254</v>
      </c>
      <c r="E48" s="69">
        <v>31.5</v>
      </c>
      <c r="F48" s="60">
        <v>0</v>
      </c>
      <c r="G48" s="70">
        <f t="shared" si="8"/>
        <v>0</v>
      </c>
      <c r="H48" s="84">
        <f t="shared" si="5"/>
        <v>0.006029977602940332</v>
      </c>
      <c r="I48" s="71">
        <f t="shared" si="5"/>
        <v>0</v>
      </c>
    </row>
    <row r="49" spans="1:9" ht="12.75">
      <c r="A49" s="32" t="s">
        <v>14</v>
      </c>
      <c r="B49" s="68">
        <f>SUM(B50:B55)</f>
        <v>85636</v>
      </c>
      <c r="C49" s="63">
        <f>SUM(C50:C55)</f>
        <v>49318.6</v>
      </c>
      <c r="D49" s="58">
        <f t="shared" si="9"/>
        <v>57.59096641599327</v>
      </c>
      <c r="E49" s="68">
        <f>SUM(E50:E55)</f>
        <v>110509</v>
      </c>
      <c r="F49" s="63">
        <f>SUM(F50:F55)</f>
        <v>58187</v>
      </c>
      <c r="G49" s="67">
        <f t="shared" si="8"/>
        <v>52.653630021084254</v>
      </c>
      <c r="H49" s="75">
        <f t="shared" si="5"/>
        <v>1.2904502779205007</v>
      </c>
      <c r="I49" s="50">
        <f t="shared" si="5"/>
        <v>1.1798185674370318</v>
      </c>
    </row>
    <row r="50" spans="1:9" ht="12.75">
      <c r="A50" s="81" t="s">
        <v>82</v>
      </c>
      <c r="B50" s="69">
        <v>0</v>
      </c>
      <c r="C50" s="60">
        <v>0</v>
      </c>
      <c r="D50" s="58"/>
      <c r="E50" s="69">
        <v>100</v>
      </c>
      <c r="F50" s="60">
        <v>100</v>
      </c>
      <c r="G50" s="70">
        <f t="shared" si="8"/>
        <v>100</v>
      </c>
      <c r="H50" s="83" t="e">
        <f t="shared" si="5"/>
        <v>#DIV/0!</v>
      </c>
      <c r="I50" s="51" t="e">
        <f t="shared" si="5"/>
        <v>#DIV/0!</v>
      </c>
    </row>
    <row r="51" spans="1:9" ht="12.75">
      <c r="A51" s="81" t="s">
        <v>64</v>
      </c>
      <c r="B51" s="69">
        <v>12550</v>
      </c>
      <c r="C51" s="60">
        <v>3926.7</v>
      </c>
      <c r="D51" s="62">
        <f t="shared" si="9"/>
        <v>31.288446215139444</v>
      </c>
      <c r="E51" s="69">
        <v>24226.2</v>
      </c>
      <c r="F51" s="60">
        <v>5418.9</v>
      </c>
      <c r="G51" s="70">
        <f t="shared" si="8"/>
        <v>22.367932238650713</v>
      </c>
      <c r="H51" s="83">
        <f t="shared" si="5"/>
        <v>1.930374501992032</v>
      </c>
      <c r="I51" s="51">
        <f t="shared" si="5"/>
        <v>1.3800137520055007</v>
      </c>
    </row>
    <row r="52" spans="1:9" ht="12.75">
      <c r="A52" s="81" t="s">
        <v>87</v>
      </c>
      <c r="B52" s="69">
        <v>11.3</v>
      </c>
      <c r="C52" s="60">
        <v>11.3</v>
      </c>
      <c r="D52" s="62">
        <f t="shared" si="9"/>
        <v>100</v>
      </c>
      <c r="E52" s="69"/>
      <c r="F52" s="60"/>
      <c r="G52" s="70"/>
      <c r="H52" s="83"/>
      <c r="I52" s="51"/>
    </row>
    <row r="53" spans="1:9" ht="12.75">
      <c r="A53" s="81" t="s">
        <v>46</v>
      </c>
      <c r="B53" s="69">
        <v>24370.9</v>
      </c>
      <c r="C53" s="60">
        <v>15707.8</v>
      </c>
      <c r="D53" s="62">
        <f t="shared" si="9"/>
        <v>64.45309775182697</v>
      </c>
      <c r="E53" s="69">
        <v>22733.5</v>
      </c>
      <c r="F53" s="60">
        <v>17146.3</v>
      </c>
      <c r="G53" s="70">
        <f t="shared" si="8"/>
        <v>75.42305408318121</v>
      </c>
      <c r="H53" s="83">
        <f t="shared" si="5"/>
        <v>0.9328133142395233</v>
      </c>
      <c r="I53" s="51">
        <f t="shared" si="5"/>
        <v>1.0915787061205262</v>
      </c>
    </row>
    <row r="54" spans="1:9" ht="12.75">
      <c r="A54" s="81" t="s">
        <v>72</v>
      </c>
      <c r="B54" s="69">
        <v>42112.5</v>
      </c>
      <c r="C54" s="60">
        <v>28929.7</v>
      </c>
      <c r="D54" s="62">
        <f t="shared" si="9"/>
        <v>68.6962303354111</v>
      </c>
      <c r="E54" s="69">
        <v>58106.8</v>
      </c>
      <c r="F54" s="60">
        <v>34422.4</v>
      </c>
      <c r="G54" s="70">
        <f t="shared" si="8"/>
        <v>59.23988242339967</v>
      </c>
      <c r="H54" s="83">
        <f t="shared" si="5"/>
        <v>1.3797993469872367</v>
      </c>
      <c r="I54" s="51">
        <f t="shared" si="5"/>
        <v>1.1898637040826556</v>
      </c>
    </row>
    <row r="55" spans="1:9" ht="12.75">
      <c r="A55" s="81" t="s">
        <v>47</v>
      </c>
      <c r="B55" s="69">
        <v>6591.3</v>
      </c>
      <c r="C55" s="60">
        <v>743.1</v>
      </c>
      <c r="D55" s="62">
        <f t="shared" si="9"/>
        <v>11.273952027672841</v>
      </c>
      <c r="E55" s="69">
        <v>5342.5</v>
      </c>
      <c r="F55" s="60">
        <v>1099.4</v>
      </c>
      <c r="G55" s="70">
        <f t="shared" si="8"/>
        <v>20.578380907814694</v>
      </c>
      <c r="H55" s="83">
        <f t="shared" si="5"/>
        <v>0.810538133600352</v>
      </c>
      <c r="I55" s="51">
        <f t="shared" si="5"/>
        <v>1.479477863006325</v>
      </c>
    </row>
    <row r="56" spans="1:9" ht="12.75">
      <c r="A56" s="32" t="s">
        <v>5</v>
      </c>
      <c r="B56" s="68">
        <f>SUM(B57:B60)</f>
        <v>175312.80000000002</v>
      </c>
      <c r="C56" s="63">
        <f>SUM(C57:C60)</f>
        <v>71373.40000000001</v>
      </c>
      <c r="D56" s="58">
        <f t="shared" si="9"/>
        <v>40.7120301541017</v>
      </c>
      <c r="E56" s="68">
        <f>SUM(E57:E60)</f>
        <v>329173.39999999997</v>
      </c>
      <c r="F56" s="63">
        <f>SUM(F57:F60)</f>
        <v>79453.4</v>
      </c>
      <c r="G56" s="67">
        <f t="shared" si="8"/>
        <v>24.137248027939076</v>
      </c>
      <c r="H56" s="75">
        <f t="shared" si="5"/>
        <v>1.8776347191990541</v>
      </c>
      <c r="I56" s="50">
        <f t="shared" si="5"/>
        <v>1.1132074414277586</v>
      </c>
    </row>
    <row r="57" spans="1:9" ht="12.75">
      <c r="A57" s="81" t="s">
        <v>48</v>
      </c>
      <c r="B57" s="69">
        <v>511.9</v>
      </c>
      <c r="C57" s="60">
        <v>299.6</v>
      </c>
      <c r="D57" s="62">
        <f t="shared" si="9"/>
        <v>58.52705606563783</v>
      </c>
      <c r="E57" s="69">
        <v>1036.3</v>
      </c>
      <c r="F57" s="60">
        <v>339.7</v>
      </c>
      <c r="G57" s="70">
        <f t="shared" si="8"/>
        <v>32.780082987551864</v>
      </c>
      <c r="H57" s="83">
        <f t="shared" si="5"/>
        <v>2.0244188318030867</v>
      </c>
      <c r="I57" s="51">
        <f t="shared" si="5"/>
        <v>1.133845126835781</v>
      </c>
    </row>
    <row r="58" spans="1:9" ht="12.75">
      <c r="A58" s="81" t="s">
        <v>49</v>
      </c>
      <c r="B58" s="69">
        <v>140595.7</v>
      </c>
      <c r="C58" s="60">
        <v>51010</v>
      </c>
      <c r="D58" s="62">
        <f t="shared" si="9"/>
        <v>36.28133719594553</v>
      </c>
      <c r="E58" s="69">
        <v>304732.1</v>
      </c>
      <c r="F58" s="60">
        <v>64981.8</v>
      </c>
      <c r="G58" s="70">
        <f t="shared" si="8"/>
        <v>21.324238568893794</v>
      </c>
      <c r="H58" s="83">
        <f t="shared" si="5"/>
        <v>2.167435419433169</v>
      </c>
      <c r="I58" s="51">
        <f t="shared" si="5"/>
        <v>1.2739031562438738</v>
      </c>
    </row>
    <row r="59" spans="1:9" ht="12.75">
      <c r="A59" s="81" t="s">
        <v>66</v>
      </c>
      <c r="B59" s="69">
        <v>27302.2</v>
      </c>
      <c r="C59" s="60">
        <v>15847.5</v>
      </c>
      <c r="D59" s="62">
        <f t="shared" si="9"/>
        <v>58.04477294870011</v>
      </c>
      <c r="E59" s="69">
        <v>17680.7</v>
      </c>
      <c r="F59" s="60">
        <v>9499.9</v>
      </c>
      <c r="G59" s="70">
        <f t="shared" si="8"/>
        <v>53.730338730932594</v>
      </c>
      <c r="H59" s="83">
        <f t="shared" si="5"/>
        <v>0.6475925017031594</v>
      </c>
      <c r="I59" s="51">
        <f t="shared" si="5"/>
        <v>0.5994573276542041</v>
      </c>
    </row>
    <row r="60" spans="1:9" ht="24">
      <c r="A60" s="81" t="s">
        <v>75</v>
      </c>
      <c r="B60" s="69">
        <v>6903</v>
      </c>
      <c r="C60" s="60">
        <v>4216.3</v>
      </c>
      <c r="D60" s="62">
        <f t="shared" si="9"/>
        <v>61.07924090974939</v>
      </c>
      <c r="E60" s="69">
        <v>5724.3</v>
      </c>
      <c r="F60" s="60">
        <v>4632</v>
      </c>
      <c r="G60" s="70">
        <f t="shared" si="8"/>
        <v>80.91819087049944</v>
      </c>
      <c r="H60" s="83">
        <f t="shared" si="5"/>
        <v>0.8292481529769665</v>
      </c>
      <c r="I60" s="51">
        <f t="shared" si="5"/>
        <v>1.09859355358964</v>
      </c>
    </row>
    <row r="61" spans="1:9" ht="12.75">
      <c r="A61" s="32" t="s">
        <v>6</v>
      </c>
      <c r="B61" s="68">
        <f>SUM(B62:B66)</f>
        <v>557420.8</v>
      </c>
      <c r="C61" s="63">
        <f>SUM(C62:C66)</f>
        <v>392594.60000000003</v>
      </c>
      <c r="D61" s="58">
        <f t="shared" si="9"/>
        <v>70.43056161521064</v>
      </c>
      <c r="E61" s="68">
        <f>SUM(E62:E66)</f>
        <v>541065.5</v>
      </c>
      <c r="F61" s="63">
        <f>SUM(F62:F66)</f>
        <v>410263.1</v>
      </c>
      <c r="G61" s="67">
        <f t="shared" si="8"/>
        <v>75.82503412248609</v>
      </c>
      <c r="H61" s="75">
        <f t="shared" si="5"/>
        <v>0.970658970745261</v>
      </c>
      <c r="I61" s="50">
        <f t="shared" si="5"/>
        <v>1.04500443969428</v>
      </c>
    </row>
    <row r="62" spans="1:9" ht="12.75">
      <c r="A62" s="81" t="s">
        <v>50</v>
      </c>
      <c r="B62" s="69">
        <v>167521</v>
      </c>
      <c r="C62" s="60">
        <v>117591.1</v>
      </c>
      <c r="D62" s="62">
        <f t="shared" si="9"/>
        <v>70.19484124378437</v>
      </c>
      <c r="E62" s="69">
        <v>158667.8</v>
      </c>
      <c r="F62" s="60">
        <v>126704.6</v>
      </c>
      <c r="G62" s="70">
        <f t="shared" si="8"/>
        <v>79.85526994134918</v>
      </c>
      <c r="H62" s="83">
        <f t="shared" si="5"/>
        <v>0.9471517003838325</v>
      </c>
      <c r="I62" s="51">
        <f t="shared" si="5"/>
        <v>1.077501613642529</v>
      </c>
    </row>
    <row r="63" spans="1:9" ht="12.75">
      <c r="A63" s="81" t="s">
        <v>51</v>
      </c>
      <c r="B63" s="69">
        <v>304059.3</v>
      </c>
      <c r="C63" s="60">
        <v>210114.2</v>
      </c>
      <c r="D63" s="62">
        <f t="shared" si="9"/>
        <v>69.10303352010612</v>
      </c>
      <c r="E63" s="69">
        <v>318203.9</v>
      </c>
      <c r="F63" s="60">
        <v>227700.9</v>
      </c>
      <c r="G63" s="70">
        <f t="shared" si="8"/>
        <v>71.55817386273392</v>
      </c>
      <c r="H63" s="83">
        <f t="shared" si="5"/>
        <v>1.0465192151662521</v>
      </c>
      <c r="I63" s="51">
        <f t="shared" si="5"/>
        <v>1.0837006732529262</v>
      </c>
    </row>
    <row r="64" spans="1:9" ht="12.75">
      <c r="A64" s="81" t="s">
        <v>65</v>
      </c>
      <c r="B64" s="69">
        <v>62650.5</v>
      </c>
      <c r="C64" s="60">
        <v>47615.7</v>
      </c>
      <c r="D64" s="62">
        <f t="shared" si="9"/>
        <v>76.00210692652092</v>
      </c>
      <c r="E64" s="69">
        <v>42542.1</v>
      </c>
      <c r="F64" s="60">
        <v>36958.2</v>
      </c>
      <c r="G64" s="70">
        <f t="shared" si="8"/>
        <v>86.87441381596113</v>
      </c>
      <c r="H64" s="83">
        <f t="shared" si="5"/>
        <v>0.6790384753513539</v>
      </c>
      <c r="I64" s="51">
        <f t="shared" si="5"/>
        <v>0.7761767652265954</v>
      </c>
    </row>
    <row r="65" spans="1:9" ht="12.75">
      <c r="A65" s="81" t="s">
        <v>52</v>
      </c>
      <c r="B65" s="69">
        <v>556.6</v>
      </c>
      <c r="C65" s="60">
        <v>556.6</v>
      </c>
      <c r="D65" s="62">
        <f t="shared" si="9"/>
        <v>100</v>
      </c>
      <c r="E65" s="69">
        <v>440.2</v>
      </c>
      <c r="F65" s="60">
        <v>423.3</v>
      </c>
      <c r="G65" s="70">
        <f t="shared" si="8"/>
        <v>96.1608359836438</v>
      </c>
      <c r="H65" s="83">
        <f t="shared" si="5"/>
        <v>0.7908731584620912</v>
      </c>
      <c r="I65" s="51">
        <f t="shared" si="5"/>
        <v>0.7605102407473949</v>
      </c>
    </row>
    <row r="66" spans="1:9" ht="12.75">
      <c r="A66" s="81" t="s">
        <v>53</v>
      </c>
      <c r="B66" s="69">
        <v>22633.4</v>
      </c>
      <c r="C66" s="60">
        <v>16717</v>
      </c>
      <c r="D66" s="62">
        <f t="shared" si="9"/>
        <v>73.85987081039525</v>
      </c>
      <c r="E66" s="69">
        <v>21211.5</v>
      </c>
      <c r="F66" s="60">
        <v>18476.1</v>
      </c>
      <c r="G66" s="70">
        <f t="shared" si="8"/>
        <v>87.10416519340923</v>
      </c>
      <c r="H66" s="83">
        <f t="shared" si="5"/>
        <v>0.937176915531913</v>
      </c>
      <c r="I66" s="51">
        <f t="shared" si="5"/>
        <v>1.1052282108033737</v>
      </c>
    </row>
    <row r="67" spans="1:9" ht="12.75">
      <c r="A67" s="32" t="s">
        <v>33</v>
      </c>
      <c r="B67" s="68">
        <f>SUM(B68:B69)</f>
        <v>119108.4</v>
      </c>
      <c r="C67" s="63">
        <f>SUM(C68:C69)</f>
        <v>90504.29999999999</v>
      </c>
      <c r="D67" s="58">
        <f t="shared" si="9"/>
        <v>75.98481719173458</v>
      </c>
      <c r="E67" s="68">
        <f>SUM(E68:E69)</f>
        <v>104974.1</v>
      </c>
      <c r="F67" s="63">
        <f>SUM(F68:F69)</f>
        <v>94736.29999999999</v>
      </c>
      <c r="G67" s="67">
        <f t="shared" si="8"/>
        <v>90.247308621841</v>
      </c>
      <c r="H67" s="75">
        <f t="shared" si="5"/>
        <v>0.8813324668957018</v>
      </c>
      <c r="I67" s="50">
        <f t="shared" si="5"/>
        <v>1.0467602091834312</v>
      </c>
    </row>
    <row r="68" spans="1:9" ht="12.75">
      <c r="A68" s="81" t="s">
        <v>54</v>
      </c>
      <c r="B68" s="69">
        <v>87412.9</v>
      </c>
      <c r="C68" s="60">
        <v>67890.2</v>
      </c>
      <c r="D68" s="62">
        <f t="shared" si="9"/>
        <v>77.66611106598683</v>
      </c>
      <c r="E68" s="69">
        <v>75791.1</v>
      </c>
      <c r="F68" s="60">
        <v>69831.9</v>
      </c>
      <c r="G68" s="70">
        <f t="shared" si="8"/>
        <v>92.13733538634482</v>
      </c>
      <c r="H68" s="83">
        <f t="shared" si="5"/>
        <v>0.8670470834396298</v>
      </c>
      <c r="I68" s="51">
        <f t="shared" si="5"/>
        <v>1.0286005933109639</v>
      </c>
    </row>
    <row r="69" spans="1:9" ht="12.75">
      <c r="A69" s="81" t="s">
        <v>55</v>
      </c>
      <c r="B69" s="69">
        <v>31695.5</v>
      </c>
      <c r="C69" s="60">
        <v>22614.1</v>
      </c>
      <c r="D69" s="62">
        <f t="shared" si="9"/>
        <v>71.34798315218248</v>
      </c>
      <c r="E69" s="69">
        <v>29183</v>
      </c>
      <c r="F69" s="60">
        <v>24904.4</v>
      </c>
      <c r="G69" s="70">
        <f t="shared" si="8"/>
        <v>85.33872459993832</v>
      </c>
      <c r="H69" s="83">
        <f t="shared" si="5"/>
        <v>0.9207300720922529</v>
      </c>
      <c r="I69" s="51">
        <f t="shared" si="5"/>
        <v>1.101277521546292</v>
      </c>
    </row>
    <row r="70" spans="1:9" ht="12.75" customHeight="1" hidden="1">
      <c r="A70" s="32" t="s">
        <v>67</v>
      </c>
      <c r="B70" s="47"/>
      <c r="C70" s="48"/>
      <c r="D70" s="49"/>
      <c r="E70" s="68">
        <f>E71</f>
        <v>0</v>
      </c>
      <c r="F70" s="63">
        <f>F71</f>
        <v>0</v>
      </c>
      <c r="G70" s="67">
        <v>0</v>
      </c>
      <c r="H70" s="75" t="e">
        <f t="shared" si="5"/>
        <v>#DIV/0!</v>
      </c>
      <c r="I70" s="50" t="e">
        <f t="shared" si="5"/>
        <v>#DIV/0!</v>
      </c>
    </row>
    <row r="71" spans="1:9" ht="12.75" customHeight="1" hidden="1">
      <c r="A71" s="81" t="s">
        <v>68</v>
      </c>
      <c r="B71" s="52"/>
      <c r="C71" s="53"/>
      <c r="D71" s="54"/>
      <c r="E71" s="69">
        <v>0</v>
      </c>
      <c r="F71" s="60">
        <v>0</v>
      </c>
      <c r="G71" s="70">
        <v>0</v>
      </c>
      <c r="H71" s="83" t="e">
        <f t="shared" si="5"/>
        <v>#DIV/0!</v>
      </c>
      <c r="I71" s="51" t="e">
        <f t="shared" si="5"/>
        <v>#DIV/0!</v>
      </c>
    </row>
    <row r="72" spans="1:9" ht="12.75">
      <c r="A72" s="32" t="s">
        <v>7</v>
      </c>
      <c r="B72" s="68">
        <f>B73+B74+B75+B76+B77</f>
        <v>184827.5</v>
      </c>
      <c r="C72" s="63">
        <f>C73+C74+C75+C76+C77</f>
        <v>114057</v>
      </c>
      <c r="D72" s="58">
        <f aca="true" t="shared" si="10" ref="D72:D77">C72/B72*100</f>
        <v>61.70997281248732</v>
      </c>
      <c r="E72" s="68">
        <f>E73+E74+E75+E76+E77</f>
        <v>162215.4</v>
      </c>
      <c r="F72" s="63">
        <f>F73+F74+F75+F76+F77</f>
        <v>97094.20000000001</v>
      </c>
      <c r="G72" s="67">
        <f aca="true" t="shared" si="11" ref="G72:G83">F72/E72*100</f>
        <v>59.85510623528963</v>
      </c>
      <c r="H72" s="75">
        <f t="shared" si="5"/>
        <v>0.877658357116771</v>
      </c>
      <c r="I72" s="50">
        <f t="shared" si="5"/>
        <v>0.8512778698370114</v>
      </c>
    </row>
    <row r="73" spans="1:9" ht="12.75">
      <c r="A73" s="81" t="s">
        <v>56</v>
      </c>
      <c r="B73" s="69">
        <v>5450</v>
      </c>
      <c r="C73" s="60">
        <v>3635.8</v>
      </c>
      <c r="D73" s="62">
        <f t="shared" si="10"/>
        <v>66.71192660550459</v>
      </c>
      <c r="E73" s="69">
        <v>4000</v>
      </c>
      <c r="F73" s="60">
        <v>3972.6</v>
      </c>
      <c r="G73" s="70">
        <f t="shared" si="11"/>
        <v>99.315</v>
      </c>
      <c r="H73" s="83">
        <f t="shared" si="5"/>
        <v>0.7339449541284404</v>
      </c>
      <c r="I73" s="51">
        <f t="shared" si="5"/>
        <v>1.0926343583255405</v>
      </c>
    </row>
    <row r="74" spans="1:9" ht="12.75">
      <c r="A74" s="81" t="s">
        <v>57</v>
      </c>
      <c r="B74" s="69">
        <v>83059.4</v>
      </c>
      <c r="C74" s="60">
        <v>60161.6</v>
      </c>
      <c r="D74" s="62">
        <f t="shared" si="10"/>
        <v>72.43201853131615</v>
      </c>
      <c r="E74" s="69">
        <v>79013.7</v>
      </c>
      <c r="F74" s="60">
        <v>58965.4</v>
      </c>
      <c r="G74" s="70">
        <f t="shared" si="11"/>
        <v>74.6268052249167</v>
      </c>
      <c r="H74" s="83">
        <f t="shared" si="5"/>
        <v>0.9512914853707106</v>
      </c>
      <c r="I74" s="51">
        <f t="shared" si="5"/>
        <v>0.9801168851892237</v>
      </c>
    </row>
    <row r="75" spans="1:9" ht="12.75">
      <c r="A75" s="81" t="s">
        <v>58</v>
      </c>
      <c r="B75" s="69">
        <v>11172.1</v>
      </c>
      <c r="C75" s="60">
        <v>6886.4</v>
      </c>
      <c r="D75" s="62">
        <f t="shared" si="10"/>
        <v>61.63926209038587</v>
      </c>
      <c r="E75" s="69">
        <v>6441.6</v>
      </c>
      <c r="F75" s="60">
        <v>5069.1</v>
      </c>
      <c r="G75" s="70">
        <f t="shared" si="11"/>
        <v>78.69318181818183</v>
      </c>
      <c r="H75" s="83">
        <f t="shared" si="5"/>
        <v>0.5765791570071875</v>
      </c>
      <c r="I75" s="51">
        <f t="shared" si="5"/>
        <v>0.7361030436802974</v>
      </c>
    </row>
    <row r="76" spans="1:9" ht="12.75">
      <c r="A76" s="81" t="s">
        <v>59</v>
      </c>
      <c r="B76" s="69">
        <v>71763.8</v>
      </c>
      <c r="C76" s="60">
        <v>33098.1</v>
      </c>
      <c r="D76" s="62">
        <f t="shared" si="10"/>
        <v>46.12088546035745</v>
      </c>
      <c r="E76" s="69">
        <v>59085.8</v>
      </c>
      <c r="F76" s="60">
        <v>19138</v>
      </c>
      <c r="G76" s="70">
        <f t="shared" si="11"/>
        <v>32.3901851206212</v>
      </c>
      <c r="H76" s="83">
        <f t="shared" si="5"/>
        <v>0.8233371142553767</v>
      </c>
      <c r="I76" s="51">
        <f t="shared" si="5"/>
        <v>0.5782205020832012</v>
      </c>
    </row>
    <row r="77" spans="1:9" ht="12.75">
      <c r="A77" s="81" t="s">
        <v>60</v>
      </c>
      <c r="B77" s="69">
        <v>13382.2</v>
      </c>
      <c r="C77" s="60">
        <v>10275.1</v>
      </c>
      <c r="D77" s="62">
        <f t="shared" si="10"/>
        <v>76.78184453976176</v>
      </c>
      <c r="E77" s="69">
        <v>13674.3</v>
      </c>
      <c r="F77" s="60">
        <v>9949.1</v>
      </c>
      <c r="G77" s="70">
        <f t="shared" si="11"/>
        <v>72.75765487081605</v>
      </c>
      <c r="H77" s="83">
        <f t="shared" si="5"/>
        <v>1.0218275022044208</v>
      </c>
      <c r="I77" s="51">
        <f t="shared" si="5"/>
        <v>0.9682728148631157</v>
      </c>
    </row>
    <row r="78" spans="1:9" ht="12.75">
      <c r="A78" s="32" t="s">
        <v>34</v>
      </c>
      <c r="B78" s="57">
        <f>B79+B80+B81</f>
        <v>6797.9</v>
      </c>
      <c r="C78" s="56">
        <f>C79+C80+C81</f>
        <v>2999.4</v>
      </c>
      <c r="D78" s="58">
        <f aca="true" t="shared" si="12" ref="D78:D83">C78/B78*100</f>
        <v>44.12244958001737</v>
      </c>
      <c r="E78" s="68">
        <f>E79+E80+E81</f>
        <v>14307.400000000001</v>
      </c>
      <c r="F78" s="63">
        <f>F79+F80+F81</f>
        <v>11389.3</v>
      </c>
      <c r="G78" s="67">
        <f t="shared" si="11"/>
        <v>79.6042607322085</v>
      </c>
      <c r="H78" s="75">
        <f t="shared" si="5"/>
        <v>2.1046793862810578</v>
      </c>
      <c r="I78" s="50">
        <f t="shared" si="5"/>
        <v>3.7971927718877105</v>
      </c>
    </row>
    <row r="79" spans="1:9" ht="12.75">
      <c r="A79" s="81" t="s">
        <v>71</v>
      </c>
      <c r="B79" s="61">
        <v>375</v>
      </c>
      <c r="C79" s="59">
        <v>310.6</v>
      </c>
      <c r="D79" s="62">
        <f t="shared" si="12"/>
        <v>82.82666666666667</v>
      </c>
      <c r="E79" s="69">
        <v>9676.6</v>
      </c>
      <c r="F79" s="60">
        <v>7765.7</v>
      </c>
      <c r="G79" s="70">
        <f t="shared" si="11"/>
        <v>80.25236136659571</v>
      </c>
      <c r="H79" s="83">
        <f t="shared" si="5"/>
        <v>25.804266666666667</v>
      </c>
      <c r="I79" s="51">
        <f t="shared" si="5"/>
        <v>25.002253702511265</v>
      </c>
    </row>
    <row r="80" spans="1:9" ht="12.75">
      <c r="A80" s="81" t="s">
        <v>79</v>
      </c>
      <c r="B80" s="61">
        <v>2750</v>
      </c>
      <c r="C80" s="59">
        <v>0</v>
      </c>
      <c r="D80" s="62">
        <f t="shared" si="12"/>
        <v>0</v>
      </c>
      <c r="E80" s="69">
        <v>170.7</v>
      </c>
      <c r="F80" s="60">
        <v>111.1</v>
      </c>
      <c r="G80" s="70">
        <f t="shared" si="11"/>
        <v>65.08494434680726</v>
      </c>
      <c r="H80" s="83">
        <f t="shared" si="5"/>
        <v>0.062072727272727266</v>
      </c>
      <c r="I80" s="51" t="e">
        <f t="shared" si="5"/>
        <v>#DIV/0!</v>
      </c>
    </row>
    <row r="81" spans="1:9" ht="12.75">
      <c r="A81" s="81" t="s">
        <v>70</v>
      </c>
      <c r="B81" s="61">
        <v>3672.9</v>
      </c>
      <c r="C81" s="59">
        <v>2688.8</v>
      </c>
      <c r="D81" s="62">
        <f t="shared" si="12"/>
        <v>73.20645811211848</v>
      </c>
      <c r="E81" s="69">
        <v>4460.1</v>
      </c>
      <c r="F81" s="60">
        <v>3512.5</v>
      </c>
      <c r="G81" s="70">
        <f t="shared" si="11"/>
        <v>78.75383960000896</v>
      </c>
      <c r="H81" s="83">
        <f t="shared" si="5"/>
        <v>1.2143265539491954</v>
      </c>
      <c r="I81" s="51">
        <f t="shared" si="5"/>
        <v>1.306344837845879</v>
      </c>
    </row>
    <row r="82" spans="1:9" ht="12.75">
      <c r="A82" s="32" t="s">
        <v>35</v>
      </c>
      <c r="B82" s="57">
        <v>2941.1</v>
      </c>
      <c r="C82" s="56">
        <v>2231</v>
      </c>
      <c r="D82" s="58">
        <f t="shared" si="12"/>
        <v>75.85597225527863</v>
      </c>
      <c r="E82" s="68">
        <v>2865.2</v>
      </c>
      <c r="F82" s="63">
        <v>2363.3</v>
      </c>
      <c r="G82" s="67">
        <f t="shared" si="11"/>
        <v>82.48289822699986</v>
      </c>
      <c r="H82" s="75">
        <f t="shared" si="5"/>
        <v>0.9741933290265546</v>
      </c>
      <c r="I82" s="50">
        <f t="shared" si="5"/>
        <v>1.0593007619901391</v>
      </c>
    </row>
    <row r="83" spans="1:9" ht="12.75">
      <c r="A83" s="32" t="s">
        <v>28</v>
      </c>
      <c r="B83" s="68">
        <f>B35+B44+B46+B49+B56+B61+B67+B72+B78+B82</f>
        <v>1224959</v>
      </c>
      <c r="C83" s="68">
        <f>C35+C44+C46+C49+C56+C61+C67+C72+C78+C82</f>
        <v>790728.7000000001</v>
      </c>
      <c r="D83" s="58">
        <f t="shared" si="12"/>
        <v>64.55144212989985</v>
      </c>
      <c r="E83" s="68">
        <f>E35+E44+E46+E49+E56+E61+E67+E72+E78+E82</f>
        <v>1352350.7</v>
      </c>
      <c r="F83" s="66">
        <f>F35+F44+F46+F49+F56+F61+F67+F70+F72+F78+F82</f>
        <v>824130.7</v>
      </c>
      <c r="G83" s="67">
        <f t="shared" si="11"/>
        <v>60.94060512557874</v>
      </c>
      <c r="H83" s="75">
        <f t="shared" si="5"/>
        <v>1.1039967051958472</v>
      </c>
      <c r="I83" s="50">
        <f t="shared" si="5"/>
        <v>1.0422420483789192</v>
      </c>
    </row>
    <row r="84" spans="1:9" ht="24.75" thickBot="1">
      <c r="A84" s="33" t="s">
        <v>29</v>
      </c>
      <c r="B84" s="72">
        <f>B33-B83</f>
        <v>-7687</v>
      </c>
      <c r="C84" s="72">
        <f>C33-C83</f>
        <v>21974.500000000116</v>
      </c>
      <c r="D84" s="55"/>
      <c r="E84" s="34">
        <f>E33-E83</f>
        <v>-16999.90000000014</v>
      </c>
      <c r="F84" s="26">
        <f>F33-F83</f>
        <v>11394.200000000186</v>
      </c>
      <c r="G84" s="27"/>
      <c r="H84" s="42"/>
      <c r="I84" s="43"/>
    </row>
    <row r="85" spans="1:7" ht="12.75">
      <c r="A85" s="4"/>
      <c r="B85" s="4"/>
      <c r="C85" s="4"/>
      <c r="D85" s="4"/>
      <c r="E85" s="24" t="s">
        <v>37</v>
      </c>
      <c r="F85" s="25"/>
      <c r="G85" s="1"/>
    </row>
    <row r="86" spans="1:7" ht="12.75">
      <c r="A86" s="4"/>
      <c r="B86" s="4"/>
      <c r="C86" s="4"/>
      <c r="D86" s="4"/>
      <c r="E86" s="10"/>
      <c r="F86" s="11"/>
      <c r="G86" s="1"/>
    </row>
    <row r="87" spans="1:7" ht="12.75">
      <c r="A87" s="12"/>
      <c r="B87" s="12"/>
      <c r="C87" s="12"/>
      <c r="D87" s="12"/>
      <c r="E87" s="13"/>
      <c r="F87" s="14"/>
      <c r="G87" s="1"/>
    </row>
    <row r="88" spans="1:7" ht="12.75">
      <c r="A88" s="15"/>
      <c r="B88" s="15"/>
      <c r="C88" s="15"/>
      <c r="D88" s="15"/>
      <c r="E88" s="16"/>
      <c r="F88" s="16"/>
      <c r="G88" s="1"/>
    </row>
    <row r="89" spans="1:7" ht="12.75">
      <c r="A89" s="17"/>
      <c r="B89" s="17"/>
      <c r="C89" s="17"/>
      <c r="D89" s="17"/>
      <c r="E89" s="18"/>
      <c r="F89" s="18"/>
      <c r="G89" s="1"/>
    </row>
    <row r="90" spans="1:7" ht="12.75">
      <c r="A90" s="19"/>
      <c r="B90" s="19"/>
      <c r="C90" s="19"/>
      <c r="D90" s="19"/>
      <c r="E90" s="20"/>
      <c r="F90" s="20"/>
      <c r="G90" s="3"/>
    </row>
    <row r="91" spans="1:7" ht="12.75">
      <c r="A91" s="19"/>
      <c r="B91" s="19"/>
      <c r="C91" s="19"/>
      <c r="D91" s="19"/>
      <c r="E91" s="20"/>
      <c r="F91" s="20"/>
      <c r="G91" s="3"/>
    </row>
    <row r="92" spans="1:7" ht="12.75">
      <c r="A92" s="21"/>
      <c r="B92" s="21"/>
      <c r="C92" s="21"/>
      <c r="D92" s="21"/>
      <c r="E92" s="20"/>
      <c r="F92" s="20"/>
      <c r="G92" s="1"/>
    </row>
    <row r="93" spans="1:7" ht="12.75">
      <c r="A93" s="21"/>
      <c r="B93" s="21"/>
      <c r="C93" s="21"/>
      <c r="D93" s="21"/>
      <c r="E93" s="20"/>
      <c r="F93" s="20"/>
      <c r="G93" s="3"/>
    </row>
    <row r="94" spans="1:7" ht="12.75">
      <c r="A94" s="22"/>
      <c r="B94" s="22"/>
      <c r="C94" s="22"/>
      <c r="D94" s="22"/>
      <c r="E94" s="18"/>
      <c r="F94" s="18"/>
      <c r="G94" s="3"/>
    </row>
    <row r="95" spans="1:7" ht="12.75">
      <c r="A95" s="21"/>
      <c r="B95" s="21"/>
      <c r="C95" s="21"/>
      <c r="D95" s="21"/>
      <c r="E95" s="20"/>
      <c r="F95" s="20"/>
      <c r="G95" s="3"/>
    </row>
    <row r="96" spans="1:7" ht="12.75">
      <c r="A96" s="21"/>
      <c r="B96" s="21"/>
      <c r="C96" s="21"/>
      <c r="D96" s="21"/>
      <c r="E96" s="20"/>
      <c r="F96" s="23"/>
      <c r="G96" s="3"/>
    </row>
    <row r="97" spans="1:7" ht="12.75">
      <c r="A97" s="21"/>
      <c r="B97" s="21"/>
      <c r="C97" s="21"/>
      <c r="D97" s="21"/>
      <c r="E97" s="20"/>
      <c r="F97" s="23"/>
      <c r="G97" s="1"/>
    </row>
    <row r="98" spans="1:7" ht="15">
      <c r="A98" s="21"/>
      <c r="B98" s="21"/>
      <c r="C98" s="21"/>
      <c r="D98" s="21"/>
      <c r="E98" s="20"/>
      <c r="F98" s="23"/>
      <c r="G98" s="5"/>
    </row>
    <row r="99" spans="1:7" ht="15">
      <c r="A99" s="21"/>
      <c r="B99" s="21"/>
      <c r="C99" s="21"/>
      <c r="D99" s="21"/>
      <c r="E99" s="20"/>
      <c r="F99" s="23"/>
      <c r="G99" s="5"/>
    </row>
    <row r="100" spans="1:7" ht="15">
      <c r="A100" s="21"/>
      <c r="B100" s="21"/>
      <c r="C100" s="21"/>
      <c r="D100" s="21"/>
      <c r="E100" s="20"/>
      <c r="F100" s="23"/>
      <c r="G100" s="5"/>
    </row>
    <row r="101" spans="1:7" ht="15">
      <c r="A101" s="21"/>
      <c r="B101" s="21"/>
      <c r="C101" s="21"/>
      <c r="D101" s="21"/>
      <c r="E101" s="20"/>
      <c r="F101" s="23"/>
      <c r="G101" s="5"/>
    </row>
    <row r="102" spans="1:7" ht="15">
      <c r="A102" s="21"/>
      <c r="B102" s="21"/>
      <c r="C102" s="21"/>
      <c r="D102" s="21"/>
      <c r="E102" s="20"/>
      <c r="F102" s="23"/>
      <c r="G102" s="5"/>
    </row>
    <row r="103" spans="1:7" ht="15">
      <c r="A103" s="21"/>
      <c r="B103" s="21"/>
      <c r="C103" s="21"/>
      <c r="D103" s="21"/>
      <c r="E103" s="20"/>
      <c r="F103" s="23"/>
      <c r="G103" s="5"/>
    </row>
    <row r="104" spans="1:6" ht="12.75">
      <c r="A104" s="6"/>
      <c r="B104" s="6"/>
      <c r="C104" s="6"/>
      <c r="D104" s="6"/>
      <c r="E104" s="6"/>
      <c r="F104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Нач отдела доходов</cp:lastModifiedBy>
  <cp:lastPrinted>2022-01-11T08:02:14Z</cp:lastPrinted>
  <dcterms:created xsi:type="dcterms:W3CDTF">1999-05-18T09:48:14Z</dcterms:created>
  <dcterms:modified xsi:type="dcterms:W3CDTF">2022-02-22T09:27:40Z</dcterms:modified>
  <cp:category/>
  <cp:version/>
  <cp:contentType/>
  <cp:contentStatus/>
</cp:coreProperties>
</file>