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0785" tabRatio="643" activeTab="0"/>
  </bookViews>
  <sheets>
    <sheet name="Бюджет 1 чтение " sheetId="1" r:id="rId1"/>
  </sheets>
  <definedNames/>
  <calcPr fullCalcOnLoad="1"/>
</workbook>
</file>

<file path=xl/sharedStrings.xml><?xml version="1.0" encoding="utf-8"?>
<sst xmlns="http://schemas.openxmlformats.org/spreadsheetml/2006/main" count="276" uniqueCount="144">
  <si>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</si>
  <si>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УСЗН</t>
  </si>
  <si>
    <t>УО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</si>
  <si>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</si>
  <si>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</si>
  <si>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ВСЕГО</t>
  </si>
  <si>
    <t>ДОТАЦИЯ</t>
  </si>
  <si>
    <t>Содержание и обустройство сибиреязвенных захоронений и скотомогильников (биотермических ям)</t>
  </si>
  <si>
    <t>Адресная социальная поддержка участников образовательного процесса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</si>
  <si>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</si>
  <si>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Социальная поддержка и социальное обслуживание населения в части содержания органов местного самоуправления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</si>
  <si>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</si>
  <si>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Организация круглогодичного отдыха, оздоровления и занятости обучающихся</t>
  </si>
  <si>
    <t>0701 02100 71800</t>
  </si>
  <si>
    <t>0709 02100 71940</t>
  </si>
  <si>
    <t>0801 04100 70420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</si>
  <si>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</si>
  <si>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специлизированных жилых помещений</t>
  </si>
  <si>
    <t>Социальная поддержка работников образовательных организаций и участников образовательного процесса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</si>
  <si>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</si>
  <si>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Виды субвенций</t>
  </si>
  <si>
    <t>Сумма тыс. руб.</t>
  </si>
  <si>
    <t>Код доходов</t>
  </si>
  <si>
    <t>Код расходов</t>
  </si>
  <si>
    <t>Создание и функционирование комиссий по делам несовершеннолетних и защите их прав</t>
  </si>
  <si>
    <t>0105 01000 51200</t>
  </si>
  <si>
    <t>Создание и функционирование административных комиссий</t>
  </si>
  <si>
    <t xml:space="preserve"> 0113 01000 79060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</si>
  <si>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</si>
  <si>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1003 02300 72010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</si>
  <si>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</si>
  <si>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1003 15000 71660</t>
  </si>
  <si>
    <t>Реализация мер в области государственной молодежной политики</t>
  </si>
  <si>
    <t>0707 04100 70490</t>
  </si>
  <si>
    <t>0709 02300 72000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</si>
  <si>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</si>
  <si>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</si>
  <si>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</si>
  <si>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УК</t>
  </si>
  <si>
    <t>КУМИ</t>
  </si>
  <si>
    <t>ГРБС</t>
  </si>
  <si>
    <t>0113 01000 79050</t>
  </si>
  <si>
    <t>в т.ч. ФБ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</si>
  <si>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</si>
  <si>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Реализация программ формирования современной городской среды</t>
  </si>
  <si>
    <t>0503 200F2 55550</t>
  </si>
  <si>
    <t>Организация мероприятий при осуществлении деятельности по обращению с животными без владельцев</t>
  </si>
  <si>
    <t>УЖС</t>
  </si>
  <si>
    <t>1401 19100 70290</t>
  </si>
  <si>
    <t>АКМО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</si>
  <si>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</si>
  <si>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0702 02100 L3040</t>
  </si>
  <si>
    <t>2023 г.</t>
  </si>
  <si>
    <t>ГАДБ</t>
  </si>
  <si>
    <t>СУБВЕНЦИЯ, в т.ч.:</t>
  </si>
  <si>
    <t>СУБСИДИИ, в т.ч.:</t>
  </si>
  <si>
    <t>Национальные проекты</t>
  </si>
  <si>
    <t xml:space="preserve"> 0203 01000 51180</t>
  </si>
  <si>
    <t>0702 02100 71830</t>
  </si>
  <si>
    <t>0702 02100 71840</t>
  </si>
  <si>
    <t>0709 02300 72070</t>
  </si>
  <si>
    <t>1002 03100 73880</t>
  </si>
  <si>
    <t>1002 03100 70170</t>
  </si>
  <si>
    <t>1003 03200 80110</t>
  </si>
  <si>
    <t>1003 032Р1 70050</t>
  </si>
  <si>
    <t>1003 03200 70010</t>
  </si>
  <si>
    <t>1004 02100 71810</t>
  </si>
  <si>
    <t>1004 02300 R0820</t>
  </si>
  <si>
    <t>1004 02300 80130</t>
  </si>
  <si>
    <t>1004 02300 80140</t>
  </si>
  <si>
    <t>1004 02300 71850</t>
  </si>
  <si>
    <t>1006 03300 70280</t>
  </si>
  <si>
    <t>0113 17100 71960</t>
  </si>
  <si>
    <t>0503 25000 70860</t>
  </si>
  <si>
    <t>0503 25000 71140</t>
  </si>
  <si>
    <t>2024 г.</t>
  </si>
  <si>
    <t>ИНЫЕ МЕЖБЮДЖЕТНЫЕ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</si>
  <si>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</si>
  <si>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0702 02100 53030</t>
  </si>
  <si>
    <t xml:space="preserve">Создание системы долговременного ухода за гражданами пожилого возраста и инвалидами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</si>
  <si>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</si>
  <si>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Профилактика безнадзорности и правонарушений несовершеннолетних</t>
  </si>
  <si>
    <t>Осуществление первичного воинского учета органами местного самоуправления поселений, муниципальных и городских округов</t>
  </si>
  <si>
    <t>0709 02300 72060</t>
  </si>
  <si>
    <t>0409 08400 72690</t>
  </si>
  <si>
    <t>0502 08200 72570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</si>
  <si>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</si>
  <si>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202 25163 14 0000</t>
  </si>
  <si>
    <t>202 15001 14 0000</t>
  </si>
  <si>
    <t>202 20041 14 0000</t>
  </si>
  <si>
    <t>202 20077 14 0000</t>
  </si>
  <si>
    <t>202 25555 14 0000</t>
  </si>
  <si>
    <t>202 25304 14 0000</t>
  </si>
  <si>
    <t>202 29999 14 0000</t>
  </si>
  <si>
    <t>202 25243 14 0000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</si>
  <si>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</t>
  </si>
  <si>
    <t>0505 260F5 52430</t>
  </si>
  <si>
    <t>0502 08500 72510</t>
  </si>
  <si>
    <t>0703 021E2 54910</t>
  </si>
  <si>
    <t>202 35082 14 0000</t>
  </si>
  <si>
    <t>ФУ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</si>
  <si>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</si>
  <si>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202 35120 14 0000</t>
  </si>
  <si>
    <t>202 30024 14 0000</t>
  </si>
  <si>
    <t>202 35118 14 0000</t>
  </si>
  <si>
    <t>202 03024 14 0000</t>
  </si>
  <si>
    <t>202 30029 14 0000</t>
  </si>
  <si>
    <t>202 30027 14 0000</t>
  </si>
  <si>
    <t>202 45303 14 0000</t>
  </si>
  <si>
    <t>1006 031Р3 51630</t>
  </si>
  <si>
    <t>Заместитель главы - начальник финансового управления администрации Крапивинского муниципального округа   _____________________________________________   О.В.Стоянова</t>
  </si>
  <si>
    <t xml:space="preserve">Расшифровка безвозмездных перечислений из областного бюджета 2023-2025 гг. </t>
  </si>
  <si>
    <t>2025 г.</t>
  </si>
  <si>
    <t>Капитальный ремонт котельных и сетей теплоснабжения</t>
  </si>
  <si>
    <t>Финансовое обеспечение дорожной деятельности в отношении дорог общего пользования местного значения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</si>
  <si>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</si>
  <si>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Реализация федеральной целевой программы «Увековечение памяти погибших при защите Отечества на 2019 - 2024 годы»</t>
  </si>
  <si>
    <t xml:space="preserve">Модернизация автоматизированной системы централизованного оповещения населения Кемеровской области - Кузбасса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</si>
  <si>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</si>
  <si>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</si>
  <si>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</si>
  <si>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</si>
  <si>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Субвенции на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</si>
  <si>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1003 03200 70060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</si>
  <si>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</si>
  <si>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</si>
  <si>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202 29999 140000</t>
  </si>
  <si>
    <t>0502 08100 72450</t>
  </si>
  <si>
    <t>202 20041 140000</t>
  </si>
  <si>
    <t>0409 08400 72580</t>
  </si>
  <si>
    <t>202 25299 14 0000</t>
  </si>
  <si>
    <t>0503 04100 L2990</t>
  </si>
  <si>
    <t>0702 021E2 50980</t>
  </si>
  <si>
    <t>0310 09100 73780</t>
  </si>
  <si>
    <t>1003 03100 70070</t>
  </si>
  <si>
    <t>1003 03100 70020</t>
  </si>
  <si>
    <t>1003 03100 70080</t>
  </si>
  <si>
    <t>Строительство и реконструкция (модернизация) объектов питьевого водоснабжения</t>
  </si>
  <si>
    <r>
      <rPr>
        <sz val="9"/>
        <color indexed="10"/>
        <rFont val="Arial Cyr"/>
        <family val="0"/>
      </rPr>
      <t>1004</t>
    </r>
    <r>
      <rPr>
        <sz val="9"/>
        <rFont val="Arial Cyr"/>
        <family val="0"/>
      </rPr>
      <t xml:space="preserve"> 02300 72050</t>
    </r>
  </si>
  <si>
    <t>нет</t>
  </si>
  <si>
    <t>об</t>
  </si>
  <si>
    <t>202 25491 14 0000</t>
  </si>
  <si>
    <t>202 25098 14 0000</t>
  </si>
  <si>
    <t>Обеспечение жильем социальных категорий граждан, установленных законодательством Кемеровской области-Кузбасса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</si>
</sst>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&quot;р.&quot;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_₽"/>
    <numFmt numFmtId="183" formatCode="#,##0.0\ _₽"/>
    <numFmt numFmtId="184" formatCode="#,##0.0_р_."/>
    <numFmt numFmtId="185" formatCode="#\ ##0.00"/>
    <numFmt numFmtId="186" formatCode="#,##0.0000"/>
    <numFmt numFmtId="187" formatCode="#,##0.00000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9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2" borderId="10" xfId="0" applyNumberFormat="1" applyFont="1" applyFill="1" applyBorder="1" applyAlignment="1">
      <alignment horizontal="left" vertical="top" wrapText="1"/>
    </xf>
    <xf numFmtId="173" fontId="0" fillId="32" borderId="10" xfId="0" applyNumberForma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left" vertical="top" wrapText="1"/>
    </xf>
    <xf numFmtId="173" fontId="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17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left" wrapText="1"/>
    </xf>
    <xf numFmtId="0" fontId="0" fillId="32" borderId="10" xfId="0" applyNumberFormat="1" applyFill="1" applyBorder="1" applyAlignment="1">
      <alignment horizontal="left" wrapText="1"/>
    </xf>
    <xf numFmtId="49" fontId="0" fillId="32" borderId="10" xfId="0" applyNumberFormat="1" applyFill="1" applyBorder="1" applyAlignment="1">
      <alignment horizontal="left" vertical="top" wrapText="1"/>
    </xf>
    <xf numFmtId="0" fontId="0" fillId="32" borderId="12" xfId="0" applyFill="1" applyBorder="1" applyAlignment="1">
      <alignment horizontal="left" vertical="top" wrapText="1"/>
    </xf>
    <xf numFmtId="0" fontId="2" fillId="14" borderId="10" xfId="0" applyFont="1" applyFill="1" applyBorder="1" applyAlignment="1">
      <alignment horizontal="left" vertical="top" wrapText="1"/>
    </xf>
    <xf numFmtId="4" fontId="2" fillId="14" borderId="10" xfId="0" applyNumberFormat="1" applyFont="1" applyFill="1" applyBorder="1" applyAlignment="1">
      <alignment horizontal="center" vertical="center"/>
    </xf>
    <xf numFmtId="49" fontId="3" fillId="14" borderId="10" xfId="0" applyNumberFormat="1" applyFont="1" applyFill="1" applyBorder="1" applyAlignment="1">
      <alignment horizontal="center" vertical="center"/>
    </xf>
    <xf numFmtId="4" fontId="0" fillId="14" borderId="10" xfId="0" applyNumberFormat="1" applyFill="1" applyBorder="1" applyAlignment="1">
      <alignment horizontal="center" vertical="center"/>
    </xf>
    <xf numFmtId="0" fontId="2" fillId="14" borderId="10" xfId="0" applyFont="1" applyFill="1" applyBorder="1" applyAlignment="1">
      <alignment horizontal="left" vertical="top"/>
    </xf>
    <xf numFmtId="0" fontId="3" fillId="14" borderId="10" xfId="0" applyFont="1" applyFill="1" applyBorder="1" applyAlignment="1">
      <alignment wrapText="1"/>
    </xf>
    <xf numFmtId="0" fontId="3" fillId="14" borderId="10" xfId="0" applyFont="1" applyFill="1" applyBorder="1" applyAlignment="1">
      <alignment/>
    </xf>
    <xf numFmtId="0" fontId="2" fillId="14" borderId="10" xfId="0" applyFont="1" applyFill="1" applyBorder="1" applyAlignment="1">
      <alignment vertical="top"/>
    </xf>
    <xf numFmtId="2" fontId="2" fillId="14" borderId="10" xfId="0" applyNumberFormat="1" applyFont="1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14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left" wrapText="1"/>
    </xf>
    <xf numFmtId="173" fontId="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2" borderId="0" xfId="0" applyFill="1" applyAlignment="1">
      <alignment vertical="top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="80" zoomScaleNormal="80" zoomScalePageLayoutView="0" workbookViewId="0" topLeftCell="A52">
      <selection activeCell="E80" sqref="E80"/>
    </sheetView>
  </sheetViews>
  <sheetFormatPr defaultColWidth="9.00390625" defaultRowHeight="12.75"/>
  <cols>
    <col min="1" max="1" width="62.625" style="0" customWidth="1"/>
    <col min="2" max="7" width="14.75390625" style="0" customWidth="1"/>
    <col min="8" max="8" width="11.875" style="0" customWidth="1"/>
    <col min="9" max="9" width="19.875" style="0" customWidth="1"/>
    <col min="10" max="10" width="12.25390625" style="0" customWidth="1"/>
    <col min="11" max="11" width="17.125" style="8" customWidth="1"/>
  </cols>
  <sheetData>
    <row r="1" spans="1:7" ht="15.75">
      <c r="A1" s="11" t="s">
        <v>111</v>
      </c>
      <c r="B1" s="4"/>
      <c r="C1" s="4"/>
      <c r="D1" s="4"/>
      <c r="E1" s="4"/>
      <c r="F1" s="4"/>
      <c r="G1" s="4"/>
    </row>
    <row r="2" spans="2:9" ht="12.75">
      <c r="B2" s="4"/>
      <c r="C2" s="4"/>
      <c r="D2" s="4"/>
      <c r="E2" s="4"/>
      <c r="F2" s="4"/>
      <c r="G2" s="4"/>
      <c r="I2" s="4"/>
    </row>
    <row r="3" spans="1:11" ht="12.75">
      <c r="A3" s="2" t="s">
        <v>20</v>
      </c>
      <c r="B3" s="59" t="s">
        <v>21</v>
      </c>
      <c r="C3" s="59"/>
      <c r="D3" s="59"/>
      <c r="E3" s="59"/>
      <c r="F3" s="59"/>
      <c r="G3" s="2"/>
      <c r="H3" s="3" t="s">
        <v>53</v>
      </c>
      <c r="I3" s="3" t="s">
        <v>22</v>
      </c>
      <c r="J3" s="3" t="s">
        <v>40</v>
      </c>
      <c r="K3" s="3" t="s">
        <v>23</v>
      </c>
    </row>
    <row r="4" spans="1:11" ht="12.75">
      <c r="A4" s="6"/>
      <c r="B4" s="2" t="s">
        <v>52</v>
      </c>
      <c r="C4" s="2" t="s">
        <v>42</v>
      </c>
      <c r="D4" s="2" t="s">
        <v>75</v>
      </c>
      <c r="E4" s="2" t="s">
        <v>42</v>
      </c>
      <c r="F4" s="2" t="s">
        <v>112</v>
      </c>
      <c r="G4" s="2" t="s">
        <v>42</v>
      </c>
      <c r="H4" s="1"/>
      <c r="I4" s="5"/>
      <c r="J4" s="1"/>
      <c r="K4" s="9"/>
    </row>
    <row r="5" spans="1:11" ht="20.25" customHeight="1">
      <c r="A5" s="25" t="s">
        <v>6</v>
      </c>
      <c r="B5" s="26">
        <v>393188</v>
      </c>
      <c r="C5" s="26"/>
      <c r="D5" s="26">
        <v>251003</v>
      </c>
      <c r="E5" s="26"/>
      <c r="F5" s="26">
        <v>224422</v>
      </c>
      <c r="G5" s="28"/>
      <c r="H5" s="27" t="s">
        <v>100</v>
      </c>
      <c r="I5" s="27" t="s">
        <v>88</v>
      </c>
      <c r="J5" s="27"/>
      <c r="K5" s="27" t="s">
        <v>48</v>
      </c>
    </row>
    <row r="6" spans="1:11" ht="18.75" customHeight="1">
      <c r="A6" s="25" t="s">
        <v>55</v>
      </c>
      <c r="B6" s="26">
        <f aca="true" t="shared" si="0" ref="B6:G6">SUM(B7:B22)</f>
        <v>122278.80000000002</v>
      </c>
      <c r="C6" s="26">
        <f t="shared" si="0"/>
        <v>12561.328000000001</v>
      </c>
      <c r="D6" s="26">
        <f t="shared" si="0"/>
        <v>104734.3</v>
      </c>
      <c r="E6" s="26">
        <f t="shared" si="0"/>
        <v>15834.811000000002</v>
      </c>
      <c r="F6" s="26">
        <f t="shared" si="0"/>
        <v>96362.50000000001</v>
      </c>
      <c r="G6" s="26">
        <f t="shared" si="0"/>
        <v>10063.652</v>
      </c>
      <c r="H6" s="27"/>
      <c r="I6" s="27"/>
      <c r="J6" s="27"/>
      <c r="K6" s="27"/>
    </row>
    <row r="7" spans="1:15" ht="63.75">
      <c r="A7" s="15" t="s">
        <v>86</v>
      </c>
      <c r="B7" s="16">
        <v>15000</v>
      </c>
      <c r="C7" s="45"/>
      <c r="D7" s="45">
        <v>20000</v>
      </c>
      <c r="E7" s="45"/>
      <c r="F7" s="45">
        <v>20000</v>
      </c>
      <c r="G7" s="45"/>
      <c r="H7" s="37" t="s">
        <v>47</v>
      </c>
      <c r="I7" s="37" t="s">
        <v>89</v>
      </c>
      <c r="J7" s="37" t="s">
        <v>47</v>
      </c>
      <c r="K7" s="37" t="s">
        <v>84</v>
      </c>
      <c r="L7" s="40">
        <v>0.03</v>
      </c>
      <c r="M7" s="42">
        <f>B7/0.97-B7</f>
        <v>463.91752577319676</v>
      </c>
      <c r="N7" s="42">
        <f>D7/0.97-D7</f>
        <v>618.5567010309278</v>
      </c>
      <c r="O7" s="42">
        <f>F7/0.97-F7</f>
        <v>618.5567010309278</v>
      </c>
    </row>
    <row r="8" spans="1:12" ht="25.5">
      <c r="A8" s="43" t="s">
        <v>79</v>
      </c>
      <c r="B8" s="49">
        <v>1851.3</v>
      </c>
      <c r="C8" s="49">
        <f>B8*0.97</f>
        <v>1795.761</v>
      </c>
      <c r="D8" s="49">
        <v>1992.4</v>
      </c>
      <c r="E8" s="49">
        <f>D8*0.97</f>
        <v>1932.628</v>
      </c>
      <c r="F8" s="49">
        <v>0</v>
      </c>
      <c r="G8" s="49">
        <f>F8*0.83</f>
        <v>0</v>
      </c>
      <c r="H8" s="50" t="s">
        <v>1</v>
      </c>
      <c r="I8" s="50" t="s">
        <v>87</v>
      </c>
      <c r="J8" s="50" t="s">
        <v>1</v>
      </c>
      <c r="K8" s="50" t="s">
        <v>109</v>
      </c>
      <c r="L8" s="39" t="s">
        <v>139</v>
      </c>
    </row>
    <row r="9" spans="1:15" ht="18.75" customHeight="1">
      <c r="A9" s="19" t="s">
        <v>113</v>
      </c>
      <c r="B9" s="16">
        <v>50000</v>
      </c>
      <c r="C9" s="45"/>
      <c r="D9" s="45">
        <v>0</v>
      </c>
      <c r="E9" s="45"/>
      <c r="F9" s="45">
        <v>0</v>
      </c>
      <c r="G9" s="45"/>
      <c r="H9" s="18" t="s">
        <v>47</v>
      </c>
      <c r="I9" s="37" t="s">
        <v>126</v>
      </c>
      <c r="J9" s="18" t="s">
        <v>47</v>
      </c>
      <c r="K9" s="37" t="s">
        <v>127</v>
      </c>
      <c r="L9" s="40">
        <v>0.03</v>
      </c>
      <c r="M9" s="41">
        <f>B9/0.97-B9</f>
        <v>1546.3917525773213</v>
      </c>
      <c r="N9" s="42">
        <f>D9/0.97-D9</f>
        <v>0</v>
      </c>
      <c r="O9" s="42">
        <f>F9/0.97-F9</f>
        <v>0</v>
      </c>
    </row>
    <row r="10" spans="1:15" ht="25.5">
      <c r="A10" s="43" t="s">
        <v>137</v>
      </c>
      <c r="B10" s="49">
        <v>0</v>
      </c>
      <c r="C10" s="49"/>
      <c r="D10" s="49">
        <v>2161.1</v>
      </c>
      <c r="E10" s="49"/>
      <c r="F10" s="49">
        <v>0</v>
      </c>
      <c r="G10" s="49">
        <f>F10*0.83</f>
        <v>0</v>
      </c>
      <c r="H10" s="50" t="s">
        <v>47</v>
      </c>
      <c r="I10" s="50" t="s">
        <v>94</v>
      </c>
      <c r="J10" s="50" t="s">
        <v>47</v>
      </c>
      <c r="K10" s="50" t="s">
        <v>96</v>
      </c>
      <c r="L10" s="39"/>
      <c r="M10" s="42">
        <f>B10/0.97-B10</f>
        <v>0</v>
      </c>
      <c r="N10" s="42">
        <v>2227.9</v>
      </c>
      <c r="O10" s="42">
        <f>F10/0.97-F10</f>
        <v>0</v>
      </c>
    </row>
    <row r="11" spans="1:15" ht="38.25">
      <c r="A11" s="15" t="s">
        <v>95</v>
      </c>
      <c r="B11" s="16">
        <v>0</v>
      </c>
      <c r="C11" s="45"/>
      <c r="D11" s="45">
        <v>34119.8</v>
      </c>
      <c r="E11" s="45"/>
      <c r="F11" s="45">
        <v>46300</v>
      </c>
      <c r="G11" s="45"/>
      <c r="H11" s="37" t="s">
        <v>47</v>
      </c>
      <c r="I11" s="37" t="s">
        <v>90</v>
      </c>
      <c r="J11" s="37" t="s">
        <v>47</v>
      </c>
      <c r="K11" s="37" t="s">
        <v>97</v>
      </c>
      <c r="L11" s="40">
        <v>0.03</v>
      </c>
      <c r="M11" s="42">
        <f>B11/0.97-B11</f>
        <v>0</v>
      </c>
      <c r="N11" s="42">
        <f>D11/0.97-D11</f>
        <v>1055.2515463917516</v>
      </c>
      <c r="O11" s="42">
        <f>F11/0.97-F11</f>
        <v>1431.9587628865993</v>
      </c>
    </row>
    <row r="12" spans="1:15" ht="34.5" customHeight="1">
      <c r="A12" s="19" t="s">
        <v>114</v>
      </c>
      <c r="B12" s="16">
        <v>5000</v>
      </c>
      <c r="C12" s="45"/>
      <c r="D12" s="45">
        <v>5000</v>
      </c>
      <c r="E12" s="45"/>
      <c r="F12" s="45">
        <v>0</v>
      </c>
      <c r="G12" s="45"/>
      <c r="H12" s="18" t="s">
        <v>47</v>
      </c>
      <c r="I12" s="37" t="s">
        <v>128</v>
      </c>
      <c r="J12" s="18" t="s">
        <v>47</v>
      </c>
      <c r="K12" s="37" t="s">
        <v>129</v>
      </c>
      <c r="L12" s="40">
        <v>0.03</v>
      </c>
      <c r="M12" s="42">
        <f>B12/0.97-B12</f>
        <v>154.63917525773195</v>
      </c>
      <c r="N12" s="42">
        <f>D12/0.97-D12</f>
        <v>154.63917525773195</v>
      </c>
      <c r="O12" s="42">
        <f>F12/0.97-F12</f>
        <v>0</v>
      </c>
    </row>
    <row r="13" spans="1:15" s="7" customFormat="1" ht="32.25" customHeight="1">
      <c r="A13" s="43" t="s">
        <v>44</v>
      </c>
      <c r="B13" s="49">
        <v>187.7</v>
      </c>
      <c r="C13" s="49"/>
      <c r="D13" s="49">
        <v>222</v>
      </c>
      <c r="E13" s="49"/>
      <c r="F13" s="49">
        <v>0</v>
      </c>
      <c r="G13" s="49">
        <f>F13*0.83</f>
        <v>0</v>
      </c>
      <c r="H13" s="50" t="s">
        <v>49</v>
      </c>
      <c r="I13" s="50" t="s">
        <v>91</v>
      </c>
      <c r="J13" s="50" t="s">
        <v>49</v>
      </c>
      <c r="K13" s="50" t="s">
        <v>45</v>
      </c>
      <c r="L13" s="39" t="s">
        <v>140</v>
      </c>
      <c r="M13" s="7">
        <v>193.5</v>
      </c>
      <c r="N13" s="7">
        <v>228.8</v>
      </c>
      <c r="O13" s="7">
        <v>0</v>
      </c>
    </row>
    <row r="14" spans="1:12" ht="38.25">
      <c r="A14" s="15" t="s">
        <v>50</v>
      </c>
      <c r="B14" s="16">
        <v>13301.3</v>
      </c>
      <c r="C14" s="46">
        <f>B14*0.79</f>
        <v>10508.027</v>
      </c>
      <c r="D14" s="45">
        <v>13301.3</v>
      </c>
      <c r="E14" s="46">
        <f>D14*0.79</f>
        <v>10508.027</v>
      </c>
      <c r="F14" s="45">
        <v>12738.8</v>
      </c>
      <c r="G14" s="46">
        <f>F14*0.79</f>
        <v>10063.652</v>
      </c>
      <c r="H14" s="37" t="s">
        <v>2</v>
      </c>
      <c r="I14" s="37" t="s">
        <v>92</v>
      </c>
      <c r="J14" s="37" t="s">
        <v>2</v>
      </c>
      <c r="K14" s="37" t="s">
        <v>51</v>
      </c>
      <c r="L14" s="39" t="s">
        <v>139</v>
      </c>
    </row>
    <row r="15" spans="1:12" ht="38.25">
      <c r="A15" s="43" t="s">
        <v>80</v>
      </c>
      <c r="B15" s="49">
        <v>326</v>
      </c>
      <c r="C15" s="49">
        <f>B15*0.79</f>
        <v>257.54</v>
      </c>
      <c r="D15" s="49">
        <v>796.4</v>
      </c>
      <c r="E15" s="49">
        <f>D15*0.79</f>
        <v>629.1560000000001</v>
      </c>
      <c r="F15" s="49">
        <v>0</v>
      </c>
      <c r="G15" s="49">
        <f>F15*0.79</f>
        <v>0</v>
      </c>
      <c r="H15" s="50" t="s">
        <v>2</v>
      </c>
      <c r="I15" s="50" t="s">
        <v>141</v>
      </c>
      <c r="J15" s="50" t="s">
        <v>2</v>
      </c>
      <c r="K15" s="50" t="s">
        <v>98</v>
      </c>
      <c r="L15" s="39" t="s">
        <v>139</v>
      </c>
    </row>
    <row r="16" spans="1:12" ht="25.5">
      <c r="A16" s="15" t="s">
        <v>81</v>
      </c>
      <c r="B16" s="16">
        <v>5</v>
      </c>
      <c r="C16" s="45"/>
      <c r="D16" s="45">
        <v>0</v>
      </c>
      <c r="E16" s="45"/>
      <c r="F16" s="45">
        <v>5</v>
      </c>
      <c r="G16" s="45"/>
      <c r="H16" s="37" t="s">
        <v>2</v>
      </c>
      <c r="I16" s="37" t="s">
        <v>93</v>
      </c>
      <c r="J16" s="37" t="s">
        <v>2</v>
      </c>
      <c r="K16" s="37" t="s">
        <v>83</v>
      </c>
      <c r="L16" s="39" t="s">
        <v>139</v>
      </c>
    </row>
    <row r="17" spans="1:12" ht="56.25" customHeight="1">
      <c r="A17" s="43" t="s">
        <v>115</v>
      </c>
      <c r="B17" s="49">
        <v>0</v>
      </c>
      <c r="C17" s="49"/>
      <c r="D17" s="49">
        <v>3500</v>
      </c>
      <c r="E17" s="49">
        <f>D17*0.79</f>
        <v>2765</v>
      </c>
      <c r="F17" s="49">
        <v>0</v>
      </c>
      <c r="G17" s="49"/>
      <c r="H17" s="50" t="s">
        <v>2</v>
      </c>
      <c r="I17" s="50" t="s">
        <v>142</v>
      </c>
      <c r="J17" s="50" t="s">
        <v>2</v>
      </c>
      <c r="K17" s="50" t="s">
        <v>132</v>
      </c>
      <c r="L17" s="39" t="s">
        <v>139</v>
      </c>
    </row>
    <row r="18" spans="1:15" ht="20.25" customHeight="1">
      <c r="A18" s="15" t="s">
        <v>32</v>
      </c>
      <c r="B18" s="20">
        <v>190</v>
      </c>
      <c r="C18" s="47"/>
      <c r="D18" s="47">
        <v>190</v>
      </c>
      <c r="E18" s="47"/>
      <c r="F18" s="47">
        <v>190</v>
      </c>
      <c r="G18" s="47"/>
      <c r="H18" s="37" t="s">
        <v>38</v>
      </c>
      <c r="I18" s="37" t="s">
        <v>93</v>
      </c>
      <c r="J18" s="37" t="s">
        <v>38</v>
      </c>
      <c r="K18" s="37" t="s">
        <v>33</v>
      </c>
      <c r="L18" s="40">
        <v>0.1</v>
      </c>
      <c r="M18" s="42">
        <f>B18/0.9-B18</f>
        <v>21.111111111111114</v>
      </c>
      <c r="N18" s="42">
        <f>D18/0.9-D18</f>
        <v>21.111111111111114</v>
      </c>
      <c r="O18" s="42">
        <f>F18/0.9-F18</f>
        <v>21.111111111111114</v>
      </c>
    </row>
    <row r="19" spans="1:15" ht="25.5">
      <c r="A19" s="15" t="s">
        <v>8</v>
      </c>
      <c r="B19" s="16">
        <v>588</v>
      </c>
      <c r="C19" s="45"/>
      <c r="D19" s="45">
        <v>588</v>
      </c>
      <c r="E19" s="45"/>
      <c r="F19" s="45">
        <v>588</v>
      </c>
      <c r="G19" s="45"/>
      <c r="H19" s="37" t="s">
        <v>2</v>
      </c>
      <c r="I19" s="37" t="s">
        <v>93</v>
      </c>
      <c r="J19" s="37" t="s">
        <v>2</v>
      </c>
      <c r="K19" s="37" t="s">
        <v>34</v>
      </c>
      <c r="L19" s="40">
        <v>0.03</v>
      </c>
      <c r="M19" s="42">
        <f>B19/0.97-B19</f>
        <v>18.18556701030934</v>
      </c>
      <c r="N19" s="42">
        <f>D19/0.97-D19</f>
        <v>18.18556701030934</v>
      </c>
      <c r="O19" s="42">
        <f>F19/0.97-F19</f>
        <v>18.18556701030934</v>
      </c>
    </row>
    <row r="20" spans="1:15" ht="38.25">
      <c r="A20" s="15" t="s">
        <v>11</v>
      </c>
      <c r="B20" s="16">
        <v>3895.6</v>
      </c>
      <c r="C20" s="45"/>
      <c r="D20" s="45">
        <v>3895.6</v>
      </c>
      <c r="E20" s="45"/>
      <c r="F20" s="45">
        <v>3895.6</v>
      </c>
      <c r="G20" s="45"/>
      <c r="H20" s="37" t="s">
        <v>38</v>
      </c>
      <c r="I20" s="37" t="s">
        <v>93</v>
      </c>
      <c r="J20" s="37" t="s">
        <v>38</v>
      </c>
      <c r="K20" s="37" t="s">
        <v>15</v>
      </c>
      <c r="L20" s="40">
        <v>0.03</v>
      </c>
      <c r="M20" s="42">
        <f>B20/0.97-B20</f>
        <v>120.48247422680424</v>
      </c>
      <c r="N20" s="42">
        <f>D20/0.97-D20</f>
        <v>120.48247422680424</v>
      </c>
      <c r="O20" s="42">
        <f>F20/0.97-F20</f>
        <v>120.48247422680424</v>
      </c>
    </row>
    <row r="21" spans="1:15" ht="35.25" customHeight="1">
      <c r="A21" s="19" t="s">
        <v>116</v>
      </c>
      <c r="B21" s="16">
        <v>321</v>
      </c>
      <c r="C21" s="45"/>
      <c r="D21" s="45">
        <v>0</v>
      </c>
      <c r="E21" s="45"/>
      <c r="F21" s="45">
        <v>0</v>
      </c>
      <c r="G21" s="45"/>
      <c r="H21" s="18" t="s">
        <v>38</v>
      </c>
      <c r="I21" s="37" t="s">
        <v>130</v>
      </c>
      <c r="J21" s="18" t="s">
        <v>38</v>
      </c>
      <c r="K21" s="38" t="s">
        <v>131</v>
      </c>
      <c r="L21" s="40">
        <v>0.03</v>
      </c>
      <c r="M21" s="42">
        <f>B21/0.97-B21</f>
        <v>9.927835051546424</v>
      </c>
      <c r="N21" s="42">
        <f>D21/0.97-D21</f>
        <v>0</v>
      </c>
      <c r="O21" s="42">
        <f>F21/0.97-F21</f>
        <v>0</v>
      </c>
    </row>
    <row r="22" spans="1:16" s="7" customFormat="1" ht="27.75" customHeight="1">
      <c r="A22" s="15" t="s">
        <v>117</v>
      </c>
      <c r="B22" s="16">
        <v>31612.9</v>
      </c>
      <c r="C22" s="45"/>
      <c r="D22" s="45">
        <v>18967.7</v>
      </c>
      <c r="E22" s="45"/>
      <c r="F22" s="45">
        <v>12645.1</v>
      </c>
      <c r="G22" s="45"/>
      <c r="H22" s="37" t="s">
        <v>49</v>
      </c>
      <c r="I22" s="37" t="s">
        <v>93</v>
      </c>
      <c r="J22" s="37" t="s">
        <v>49</v>
      </c>
      <c r="K22" s="37" t="s">
        <v>133</v>
      </c>
      <c r="L22" s="40">
        <v>0.03</v>
      </c>
      <c r="M22" s="42">
        <f>B22/0.97-B22</f>
        <v>977.718556701031</v>
      </c>
      <c r="N22" s="42">
        <f>D22/0.97-D22</f>
        <v>586.6298969072159</v>
      </c>
      <c r="O22" s="42">
        <f>F22/0.97-F22</f>
        <v>391.0855670103101</v>
      </c>
      <c r="P22" s="42"/>
    </row>
    <row r="23" spans="1:15" ht="12.75">
      <c r="A23" s="25" t="s">
        <v>54</v>
      </c>
      <c r="B23" s="26">
        <f aca="true" t="shared" si="1" ref="B23:G23">SUM(B24:B54)</f>
        <v>682784.8999999999</v>
      </c>
      <c r="C23" s="26">
        <f t="shared" si="1"/>
        <v>9970.127</v>
      </c>
      <c r="D23" s="26">
        <f t="shared" si="1"/>
        <v>678341.5999999999</v>
      </c>
      <c r="E23" s="26">
        <f t="shared" si="1"/>
        <v>10028.527</v>
      </c>
      <c r="F23" s="26">
        <f t="shared" si="1"/>
        <v>678224.2999999999</v>
      </c>
      <c r="G23" s="26">
        <f t="shared" si="1"/>
        <v>9992.987</v>
      </c>
      <c r="H23" s="26"/>
      <c r="I23" s="26"/>
      <c r="J23" s="26"/>
      <c r="K23" s="26"/>
      <c r="M23" s="41">
        <f>SUM(M7:M22)</f>
        <v>3505.8739977090527</v>
      </c>
      <c r="N23" s="41">
        <f>SUM(N7:N22)</f>
        <v>5031.556471935852</v>
      </c>
      <c r="O23" s="41">
        <f>SUM(O7:O22)</f>
        <v>2601.3801832760623</v>
      </c>
    </row>
    <row r="24" spans="1:12" ht="38.25">
      <c r="A24" s="15" t="s">
        <v>35</v>
      </c>
      <c r="B24" s="16">
        <v>0.5</v>
      </c>
      <c r="C24" s="45">
        <f>B24</f>
        <v>0.5</v>
      </c>
      <c r="D24" s="45">
        <v>0.5</v>
      </c>
      <c r="E24" s="45">
        <f>D24</f>
        <v>0.5</v>
      </c>
      <c r="F24" s="45">
        <v>0.5</v>
      </c>
      <c r="G24" s="45">
        <f>F24</f>
        <v>0.5</v>
      </c>
      <c r="H24" s="37" t="s">
        <v>49</v>
      </c>
      <c r="I24" s="37" t="s">
        <v>102</v>
      </c>
      <c r="J24" s="37" t="s">
        <v>49</v>
      </c>
      <c r="K24" s="37" t="s">
        <v>25</v>
      </c>
      <c r="L24" s="39"/>
    </row>
    <row r="25" spans="1:12" ht="51">
      <c r="A25" s="23" t="s">
        <v>121</v>
      </c>
      <c r="B25" s="13">
        <v>30</v>
      </c>
      <c r="C25" s="46"/>
      <c r="D25" s="46">
        <v>30</v>
      </c>
      <c r="E25" s="46"/>
      <c r="F25" s="46">
        <v>30</v>
      </c>
      <c r="G25" s="46"/>
      <c r="H25" s="37" t="s">
        <v>49</v>
      </c>
      <c r="I25" s="37" t="s">
        <v>103</v>
      </c>
      <c r="J25" s="37" t="s">
        <v>49</v>
      </c>
      <c r="K25" s="37" t="s">
        <v>41</v>
      </c>
      <c r="L25" s="39"/>
    </row>
    <row r="26" spans="1:12" ht="25.5">
      <c r="A26" s="23" t="s">
        <v>24</v>
      </c>
      <c r="B26" s="13">
        <v>513.1</v>
      </c>
      <c r="C26" s="46"/>
      <c r="D26" s="46">
        <v>513.1</v>
      </c>
      <c r="E26" s="46"/>
      <c r="F26" s="46">
        <v>513.1</v>
      </c>
      <c r="G26" s="46"/>
      <c r="H26" s="37" t="s">
        <v>2</v>
      </c>
      <c r="I26" s="37" t="s">
        <v>103</v>
      </c>
      <c r="J26" s="37" t="s">
        <v>49</v>
      </c>
      <c r="K26" s="37" t="s">
        <v>72</v>
      </c>
      <c r="L26" s="39"/>
    </row>
    <row r="27" spans="1:12" ht="20.25" customHeight="1">
      <c r="A27" s="23" t="s">
        <v>26</v>
      </c>
      <c r="B27" s="13">
        <v>115</v>
      </c>
      <c r="C27" s="46"/>
      <c r="D27" s="46">
        <v>115</v>
      </c>
      <c r="E27" s="46"/>
      <c r="F27" s="46">
        <v>115</v>
      </c>
      <c r="G27" s="46"/>
      <c r="H27" s="37" t="s">
        <v>49</v>
      </c>
      <c r="I27" s="37" t="s">
        <v>103</v>
      </c>
      <c r="J27" s="37" t="s">
        <v>49</v>
      </c>
      <c r="K27" s="37" t="s">
        <v>27</v>
      </c>
      <c r="L27" s="39"/>
    </row>
    <row r="28" spans="1:12" ht="29.25" customHeight="1">
      <c r="A28" s="23" t="s">
        <v>82</v>
      </c>
      <c r="B28" s="13">
        <v>1464.7</v>
      </c>
      <c r="C28" s="45">
        <f>B28</f>
        <v>1464.7</v>
      </c>
      <c r="D28" s="46">
        <v>1523.1</v>
      </c>
      <c r="E28" s="45">
        <f>D28</f>
        <v>1523.1</v>
      </c>
      <c r="F28" s="46">
        <v>1593.8</v>
      </c>
      <c r="G28" s="45">
        <f>F28</f>
        <v>1593.8</v>
      </c>
      <c r="H28" s="37" t="s">
        <v>49</v>
      </c>
      <c r="I28" s="37" t="s">
        <v>104</v>
      </c>
      <c r="J28" s="37" t="s">
        <v>49</v>
      </c>
      <c r="K28" s="37" t="s">
        <v>57</v>
      </c>
      <c r="L28" s="39"/>
    </row>
    <row r="29" spans="1:12" ht="25.5">
      <c r="A29" s="23" t="s">
        <v>46</v>
      </c>
      <c r="B29" s="13">
        <v>2000</v>
      </c>
      <c r="C29" s="46"/>
      <c r="D29" s="46">
        <v>2000</v>
      </c>
      <c r="E29" s="46"/>
      <c r="F29" s="46">
        <v>2000</v>
      </c>
      <c r="G29" s="45"/>
      <c r="H29" s="37" t="s">
        <v>49</v>
      </c>
      <c r="I29" s="37" t="s">
        <v>103</v>
      </c>
      <c r="J29" s="37" t="s">
        <v>49</v>
      </c>
      <c r="K29" s="37" t="s">
        <v>73</v>
      </c>
      <c r="L29" s="39"/>
    </row>
    <row r="30" spans="1:12" ht="25.5">
      <c r="A30" s="23" t="s">
        <v>7</v>
      </c>
      <c r="B30" s="13">
        <v>0</v>
      </c>
      <c r="C30" s="46"/>
      <c r="D30" s="46">
        <v>260</v>
      </c>
      <c r="E30" s="46"/>
      <c r="F30" s="46">
        <v>200</v>
      </c>
      <c r="G30" s="46"/>
      <c r="H30" s="37" t="s">
        <v>49</v>
      </c>
      <c r="I30" s="37" t="s">
        <v>105</v>
      </c>
      <c r="J30" s="37" t="s">
        <v>49</v>
      </c>
      <c r="K30" s="37" t="s">
        <v>74</v>
      </c>
      <c r="L30" s="39"/>
    </row>
    <row r="31" spans="1:12" ht="51">
      <c r="A31" s="15" t="s">
        <v>101</v>
      </c>
      <c r="B31" s="13">
        <v>90720.5</v>
      </c>
      <c r="C31" s="46"/>
      <c r="D31" s="46">
        <v>90720.5</v>
      </c>
      <c r="E31" s="46"/>
      <c r="F31" s="46">
        <v>90720.5</v>
      </c>
      <c r="G31" s="46"/>
      <c r="H31" s="37" t="s">
        <v>2</v>
      </c>
      <c r="I31" s="37" t="s">
        <v>103</v>
      </c>
      <c r="J31" s="37" t="s">
        <v>2</v>
      </c>
      <c r="K31" s="37" t="s">
        <v>13</v>
      </c>
      <c r="L31" s="39"/>
    </row>
    <row r="32" spans="1:12" ht="63.75">
      <c r="A32" s="21" t="s">
        <v>19</v>
      </c>
      <c r="B32" s="13">
        <v>236517.9</v>
      </c>
      <c r="C32" s="46"/>
      <c r="D32" s="46">
        <v>236517.9</v>
      </c>
      <c r="E32" s="46"/>
      <c r="F32" s="46">
        <v>236517.9</v>
      </c>
      <c r="G32" s="46"/>
      <c r="H32" s="37" t="s">
        <v>2</v>
      </c>
      <c r="I32" s="37" t="s">
        <v>103</v>
      </c>
      <c r="J32" s="37" t="s">
        <v>2</v>
      </c>
      <c r="K32" s="37" t="s">
        <v>58</v>
      </c>
      <c r="L32" s="39"/>
    </row>
    <row r="33" spans="1:12" ht="42" customHeight="1">
      <c r="A33" s="21" t="s">
        <v>16</v>
      </c>
      <c r="B33" s="13">
        <v>1903.4</v>
      </c>
      <c r="C33" s="46"/>
      <c r="D33" s="46">
        <v>1903.4</v>
      </c>
      <c r="E33" s="46"/>
      <c r="F33" s="46">
        <v>1903.4</v>
      </c>
      <c r="G33" s="46"/>
      <c r="H33" s="37" t="s">
        <v>2</v>
      </c>
      <c r="I33" s="37" t="s">
        <v>103</v>
      </c>
      <c r="J33" s="37" t="s">
        <v>2</v>
      </c>
      <c r="K33" s="37" t="s">
        <v>59</v>
      </c>
      <c r="L33" s="39"/>
    </row>
    <row r="34" spans="1:12" ht="25.5">
      <c r="A34" s="21" t="s">
        <v>12</v>
      </c>
      <c r="B34" s="16">
        <v>1431.8</v>
      </c>
      <c r="C34" s="45"/>
      <c r="D34" s="45">
        <v>1431.8</v>
      </c>
      <c r="E34" s="45"/>
      <c r="F34" s="45">
        <v>1431.8</v>
      </c>
      <c r="G34" s="45"/>
      <c r="H34" s="37" t="s">
        <v>2</v>
      </c>
      <c r="I34" s="37" t="s">
        <v>103</v>
      </c>
      <c r="J34" s="37" t="s">
        <v>2</v>
      </c>
      <c r="K34" s="37" t="s">
        <v>14</v>
      </c>
      <c r="L34" s="39"/>
    </row>
    <row r="35" spans="1:12" ht="102">
      <c r="A35" s="15" t="s">
        <v>36</v>
      </c>
      <c r="B35" s="13">
        <v>3484.7</v>
      </c>
      <c r="C35" s="46"/>
      <c r="D35" s="46">
        <v>3484.7</v>
      </c>
      <c r="E35" s="46"/>
      <c r="F35" s="46">
        <v>3484.7</v>
      </c>
      <c r="G35" s="46"/>
      <c r="H35" s="37" t="s">
        <v>2</v>
      </c>
      <c r="I35" s="37" t="s">
        <v>103</v>
      </c>
      <c r="J35" s="37" t="s">
        <v>2</v>
      </c>
      <c r="K35" s="37" t="s">
        <v>60</v>
      </c>
      <c r="L35" s="39"/>
    </row>
    <row r="36" spans="1:12" ht="76.5">
      <c r="A36" s="15" t="s">
        <v>119</v>
      </c>
      <c r="B36" s="13">
        <v>70441</v>
      </c>
      <c r="C36" s="46"/>
      <c r="D36" s="46">
        <v>69741</v>
      </c>
      <c r="E36" s="46"/>
      <c r="F36" s="46">
        <v>69741</v>
      </c>
      <c r="G36" s="46"/>
      <c r="H36" s="37" t="s">
        <v>1</v>
      </c>
      <c r="I36" s="37" t="s">
        <v>103</v>
      </c>
      <c r="J36" s="37" t="s">
        <v>1</v>
      </c>
      <c r="K36" s="37" t="s">
        <v>61</v>
      </c>
      <c r="L36" s="39"/>
    </row>
    <row r="37" spans="1:12" ht="51">
      <c r="A37" s="21" t="s">
        <v>9</v>
      </c>
      <c r="B37" s="13">
        <v>26759.3</v>
      </c>
      <c r="C37" s="46"/>
      <c r="D37" s="46">
        <v>26187.9</v>
      </c>
      <c r="E37" s="46"/>
      <c r="F37" s="46">
        <v>26187.9</v>
      </c>
      <c r="G37" s="46"/>
      <c r="H37" s="37" t="s">
        <v>1</v>
      </c>
      <c r="I37" s="37" t="s">
        <v>103</v>
      </c>
      <c r="J37" s="37" t="s">
        <v>1</v>
      </c>
      <c r="K37" s="37" t="s">
        <v>62</v>
      </c>
      <c r="L37" s="39"/>
    </row>
    <row r="38" spans="1:12" ht="57" customHeight="1">
      <c r="A38" s="15" t="s">
        <v>124</v>
      </c>
      <c r="B38" s="13">
        <v>5</v>
      </c>
      <c r="C38" s="46"/>
      <c r="D38" s="46">
        <v>5</v>
      </c>
      <c r="E38" s="46"/>
      <c r="F38" s="46">
        <v>5</v>
      </c>
      <c r="G38" s="46"/>
      <c r="H38" s="37" t="s">
        <v>1</v>
      </c>
      <c r="I38" s="37" t="s">
        <v>103</v>
      </c>
      <c r="J38" s="37" t="s">
        <v>1</v>
      </c>
      <c r="K38" s="37" t="s">
        <v>134</v>
      </c>
      <c r="L38" s="39"/>
    </row>
    <row r="39" spans="1:12" ht="63.75">
      <c r="A39" s="21" t="s">
        <v>37</v>
      </c>
      <c r="B39" s="13">
        <v>180</v>
      </c>
      <c r="C39" s="46"/>
      <c r="D39" s="46">
        <v>180</v>
      </c>
      <c r="E39" s="46"/>
      <c r="F39" s="46">
        <v>180</v>
      </c>
      <c r="G39" s="46"/>
      <c r="H39" s="37" t="s">
        <v>1</v>
      </c>
      <c r="I39" s="37" t="s">
        <v>103</v>
      </c>
      <c r="J39" s="37" t="s">
        <v>1</v>
      </c>
      <c r="K39" s="37" t="s">
        <v>65</v>
      </c>
      <c r="L39" s="39"/>
    </row>
    <row r="40" spans="1:12" ht="132" customHeight="1">
      <c r="A40" s="22" t="s">
        <v>118</v>
      </c>
      <c r="B40" s="13">
        <v>25</v>
      </c>
      <c r="C40" s="46"/>
      <c r="D40" s="46">
        <v>25</v>
      </c>
      <c r="E40" s="46"/>
      <c r="F40" s="46">
        <v>25</v>
      </c>
      <c r="G40" s="46"/>
      <c r="H40" s="37" t="s">
        <v>1</v>
      </c>
      <c r="I40" s="37" t="s">
        <v>103</v>
      </c>
      <c r="J40" s="37" t="s">
        <v>1</v>
      </c>
      <c r="K40" s="37" t="s">
        <v>135</v>
      </c>
      <c r="L40" s="39"/>
    </row>
    <row r="41" spans="1:12" ht="57" customHeight="1">
      <c r="A41" s="22" t="s">
        <v>125</v>
      </c>
      <c r="B41" s="13">
        <v>10</v>
      </c>
      <c r="C41" s="46"/>
      <c r="D41" s="46">
        <v>10</v>
      </c>
      <c r="E41" s="46"/>
      <c r="F41" s="46">
        <v>10</v>
      </c>
      <c r="G41" s="46"/>
      <c r="H41" s="37" t="s">
        <v>1</v>
      </c>
      <c r="I41" s="37" t="s">
        <v>103</v>
      </c>
      <c r="J41" s="37" t="s">
        <v>1</v>
      </c>
      <c r="K41" s="37" t="s">
        <v>136</v>
      </c>
      <c r="L41" s="39"/>
    </row>
    <row r="42" spans="1:12" s="7" customFormat="1" ht="51">
      <c r="A42" s="44" t="s">
        <v>28</v>
      </c>
      <c r="B42" s="51">
        <v>2930</v>
      </c>
      <c r="C42" s="51"/>
      <c r="D42" s="51">
        <v>2930</v>
      </c>
      <c r="E42" s="51"/>
      <c r="F42" s="51">
        <v>2930</v>
      </c>
      <c r="G42" s="51"/>
      <c r="H42" s="50" t="s">
        <v>1</v>
      </c>
      <c r="I42" s="50" t="s">
        <v>103</v>
      </c>
      <c r="J42" s="50" t="s">
        <v>2</v>
      </c>
      <c r="K42" s="50" t="s">
        <v>64</v>
      </c>
      <c r="L42" s="39"/>
    </row>
    <row r="43" spans="1:12" s="7" customFormat="1" ht="53.25" customHeight="1">
      <c r="A43" s="24" t="s">
        <v>122</v>
      </c>
      <c r="B43" s="13">
        <v>10</v>
      </c>
      <c r="C43" s="46"/>
      <c r="D43" s="46">
        <v>10</v>
      </c>
      <c r="E43" s="46"/>
      <c r="F43" s="46">
        <v>10</v>
      </c>
      <c r="G43" s="46"/>
      <c r="H43" s="18" t="s">
        <v>1</v>
      </c>
      <c r="I43" s="37" t="s">
        <v>103</v>
      </c>
      <c r="J43" s="18" t="s">
        <v>1</v>
      </c>
      <c r="K43" s="48" t="s">
        <v>123</v>
      </c>
      <c r="L43" s="39"/>
    </row>
    <row r="44" spans="1:12" ht="63.75">
      <c r="A44" s="21" t="s">
        <v>3</v>
      </c>
      <c r="B44" s="13">
        <v>392</v>
      </c>
      <c r="C44" s="46"/>
      <c r="D44" s="46">
        <v>392</v>
      </c>
      <c r="E44" s="46"/>
      <c r="F44" s="46">
        <v>392</v>
      </c>
      <c r="G44" s="46"/>
      <c r="H44" s="37" t="s">
        <v>1</v>
      </c>
      <c r="I44" s="37" t="s">
        <v>103</v>
      </c>
      <c r="J44" s="37" t="s">
        <v>1</v>
      </c>
      <c r="K44" s="37" t="s">
        <v>63</v>
      </c>
      <c r="L44" s="39"/>
    </row>
    <row r="45" spans="1:12" ht="25.5">
      <c r="A45" s="15" t="s">
        <v>18</v>
      </c>
      <c r="B45" s="13">
        <v>513</v>
      </c>
      <c r="C45" s="46"/>
      <c r="D45" s="46">
        <v>513</v>
      </c>
      <c r="E45" s="46"/>
      <c r="F45" s="46">
        <v>513</v>
      </c>
      <c r="G45" s="46"/>
      <c r="H45" s="37" t="s">
        <v>2</v>
      </c>
      <c r="I45" s="37" t="s">
        <v>103</v>
      </c>
      <c r="J45" s="37" t="s">
        <v>2</v>
      </c>
      <c r="K45" s="37" t="s">
        <v>29</v>
      </c>
      <c r="L45" s="39"/>
    </row>
    <row r="46" spans="1:12" ht="38.25">
      <c r="A46" s="15" t="s">
        <v>30</v>
      </c>
      <c r="B46" s="13">
        <v>230</v>
      </c>
      <c r="C46" s="46"/>
      <c r="D46" s="46">
        <v>230</v>
      </c>
      <c r="E46" s="46"/>
      <c r="F46" s="46">
        <v>230</v>
      </c>
      <c r="G46" s="46"/>
      <c r="H46" s="37" t="s">
        <v>2</v>
      </c>
      <c r="I46" s="37" t="s">
        <v>103</v>
      </c>
      <c r="J46" s="37" t="s">
        <v>2</v>
      </c>
      <c r="K46" s="37" t="s">
        <v>138</v>
      </c>
      <c r="L46" s="39"/>
    </row>
    <row r="47" spans="1:12" ht="25.5" customHeight="1">
      <c r="A47" s="15" t="s">
        <v>143</v>
      </c>
      <c r="B47" s="13">
        <v>5727.9</v>
      </c>
      <c r="C47" s="46"/>
      <c r="D47" s="46">
        <v>2237.6</v>
      </c>
      <c r="E47" s="46"/>
      <c r="F47" s="46">
        <v>2237.6</v>
      </c>
      <c r="G47" s="46"/>
      <c r="H47" s="37" t="s">
        <v>39</v>
      </c>
      <c r="I47" s="37" t="s">
        <v>103</v>
      </c>
      <c r="J47" s="37" t="s">
        <v>39</v>
      </c>
      <c r="K47" s="37" t="s">
        <v>31</v>
      </c>
      <c r="L47" s="39"/>
    </row>
    <row r="48" spans="1:12" s="7" customFormat="1" ht="76.5">
      <c r="A48" s="15" t="s">
        <v>120</v>
      </c>
      <c r="B48" s="13">
        <v>130378.1</v>
      </c>
      <c r="C48" s="46"/>
      <c r="D48" s="46">
        <v>130378.1</v>
      </c>
      <c r="E48" s="46"/>
      <c r="F48" s="46">
        <v>130378.1</v>
      </c>
      <c r="G48" s="46"/>
      <c r="H48" s="37" t="s">
        <v>47</v>
      </c>
      <c r="I48" s="37" t="s">
        <v>103</v>
      </c>
      <c r="J48" s="37" t="s">
        <v>47</v>
      </c>
      <c r="K48" s="37" t="s">
        <v>85</v>
      </c>
      <c r="L48" s="39"/>
    </row>
    <row r="49" spans="1:12" ht="38.25">
      <c r="A49" s="15" t="s">
        <v>17</v>
      </c>
      <c r="B49" s="13">
        <v>10246.9</v>
      </c>
      <c r="C49" s="46">
        <f>B49*0.83</f>
        <v>8504.927</v>
      </c>
      <c r="D49" s="46">
        <v>10246.9</v>
      </c>
      <c r="E49" s="46">
        <f>D49*0.83</f>
        <v>8504.927</v>
      </c>
      <c r="F49" s="46">
        <v>10118.9</v>
      </c>
      <c r="G49" s="46">
        <f>F49*0.83</f>
        <v>8398.687</v>
      </c>
      <c r="H49" s="37" t="s">
        <v>39</v>
      </c>
      <c r="I49" s="37" t="s">
        <v>99</v>
      </c>
      <c r="J49" s="37" t="s">
        <v>39</v>
      </c>
      <c r="K49" s="37" t="s">
        <v>67</v>
      </c>
      <c r="L49" s="39"/>
    </row>
    <row r="50" spans="1:12" ht="38.25">
      <c r="A50" s="15" t="s">
        <v>0</v>
      </c>
      <c r="B50" s="13">
        <v>1216.5</v>
      </c>
      <c r="C50" s="46"/>
      <c r="D50" s="46">
        <v>1216.5</v>
      </c>
      <c r="E50" s="46"/>
      <c r="F50" s="46">
        <v>1216.5</v>
      </c>
      <c r="G50" s="46"/>
      <c r="H50" s="37" t="s">
        <v>2</v>
      </c>
      <c r="I50" s="37" t="s">
        <v>106</v>
      </c>
      <c r="J50" s="37" t="s">
        <v>2</v>
      </c>
      <c r="K50" s="37" t="s">
        <v>66</v>
      </c>
      <c r="L50" s="39"/>
    </row>
    <row r="51" spans="1:12" ht="102">
      <c r="A51" s="15" t="s">
        <v>4</v>
      </c>
      <c r="B51" s="13">
        <v>28177.7</v>
      </c>
      <c r="C51" s="46"/>
      <c r="D51" s="46">
        <v>28177.7</v>
      </c>
      <c r="E51" s="46"/>
      <c r="F51" s="46">
        <v>28177.7</v>
      </c>
      <c r="G51" s="46"/>
      <c r="H51" s="37" t="s">
        <v>2</v>
      </c>
      <c r="I51" s="37" t="s">
        <v>107</v>
      </c>
      <c r="J51" s="37" t="s">
        <v>2</v>
      </c>
      <c r="K51" s="37" t="s">
        <v>68</v>
      </c>
      <c r="L51" s="39"/>
    </row>
    <row r="52" spans="1:12" ht="89.25">
      <c r="A52" s="15" t="s">
        <v>43</v>
      </c>
      <c r="B52" s="13">
        <v>50</v>
      </c>
      <c r="C52" s="46"/>
      <c r="D52" s="46">
        <v>50</v>
      </c>
      <c r="E52" s="46"/>
      <c r="F52" s="46">
        <v>50</v>
      </c>
      <c r="G52" s="46"/>
      <c r="H52" s="37" t="s">
        <v>2</v>
      </c>
      <c r="I52" s="37" t="s">
        <v>103</v>
      </c>
      <c r="J52" s="37" t="s">
        <v>2</v>
      </c>
      <c r="K52" s="37" t="s">
        <v>69</v>
      </c>
      <c r="L52" s="39"/>
    </row>
    <row r="53" spans="1:12" ht="38.25">
      <c r="A53" s="15" t="s">
        <v>17</v>
      </c>
      <c r="B53" s="13">
        <v>53066.2</v>
      </c>
      <c r="C53" s="46"/>
      <c r="D53" s="46">
        <v>53066.2</v>
      </c>
      <c r="E53" s="46"/>
      <c r="F53" s="46">
        <v>53066.2</v>
      </c>
      <c r="G53" s="46"/>
      <c r="H53" s="37" t="s">
        <v>39</v>
      </c>
      <c r="I53" s="37" t="s">
        <v>103</v>
      </c>
      <c r="J53" s="37" t="s">
        <v>39</v>
      </c>
      <c r="K53" s="37" t="s">
        <v>70</v>
      </c>
      <c r="L53" s="39"/>
    </row>
    <row r="54" spans="1:12" ht="25.5">
      <c r="A54" s="23" t="s">
        <v>10</v>
      </c>
      <c r="B54" s="13">
        <v>14244.7</v>
      </c>
      <c r="C54" s="46"/>
      <c r="D54" s="46">
        <v>14244.7</v>
      </c>
      <c r="E54" s="46"/>
      <c r="F54" s="46">
        <v>14244.7</v>
      </c>
      <c r="G54" s="46"/>
      <c r="H54" s="37" t="s">
        <v>1</v>
      </c>
      <c r="I54" s="37" t="s">
        <v>103</v>
      </c>
      <c r="J54" s="37" t="s">
        <v>1</v>
      </c>
      <c r="K54" s="37" t="s">
        <v>71</v>
      </c>
      <c r="L54" s="39"/>
    </row>
    <row r="55" spans="1:12" ht="12.75">
      <c r="A55" s="29" t="s">
        <v>76</v>
      </c>
      <c r="B55" s="26">
        <f aca="true" t="shared" si="2" ref="B55:G55">SUM(B56)</f>
        <v>17569.2</v>
      </c>
      <c r="C55" s="26">
        <f t="shared" si="2"/>
        <v>17569.2</v>
      </c>
      <c r="D55" s="26">
        <f t="shared" si="2"/>
        <v>17569.2</v>
      </c>
      <c r="E55" s="26">
        <f t="shared" si="2"/>
        <v>17569.2</v>
      </c>
      <c r="F55" s="26">
        <f t="shared" si="2"/>
        <v>17569.2</v>
      </c>
      <c r="G55" s="26">
        <f t="shared" si="2"/>
        <v>17569.2</v>
      </c>
      <c r="H55" s="26"/>
      <c r="I55" s="30"/>
      <c r="J55" s="31"/>
      <c r="K55" s="31"/>
      <c r="L55" s="39"/>
    </row>
    <row r="56" spans="1:12" ht="38.25">
      <c r="A56" s="12" t="s">
        <v>77</v>
      </c>
      <c r="B56" s="13">
        <v>17569.2</v>
      </c>
      <c r="C56" s="13">
        <f>B56</f>
        <v>17569.2</v>
      </c>
      <c r="D56" s="13">
        <v>17569.2</v>
      </c>
      <c r="E56" s="13">
        <f>D56</f>
        <v>17569.2</v>
      </c>
      <c r="F56" s="13">
        <v>17569.2</v>
      </c>
      <c r="G56" s="13">
        <f>F56</f>
        <v>17569.2</v>
      </c>
      <c r="H56" s="14" t="s">
        <v>2</v>
      </c>
      <c r="I56" s="17" t="s">
        <v>108</v>
      </c>
      <c r="J56" s="14" t="s">
        <v>2</v>
      </c>
      <c r="K56" s="17" t="s">
        <v>78</v>
      </c>
      <c r="L56" s="39"/>
    </row>
    <row r="57" spans="1:11" ht="12.75">
      <c r="A57" s="32" t="s">
        <v>5</v>
      </c>
      <c r="B57" s="33">
        <f aca="true" t="shared" si="3" ref="B57:G57">SUM(B23+B5+B6+B55)</f>
        <v>1215820.9</v>
      </c>
      <c r="C57" s="33">
        <f t="shared" si="3"/>
        <v>40100.655</v>
      </c>
      <c r="D57" s="33">
        <f t="shared" si="3"/>
        <v>1051648.0999999999</v>
      </c>
      <c r="E57" s="33">
        <f t="shared" si="3"/>
        <v>43432.538</v>
      </c>
      <c r="F57" s="33">
        <f t="shared" si="3"/>
        <v>1016577.9999999999</v>
      </c>
      <c r="G57" s="33">
        <f t="shared" si="3"/>
        <v>37625.839</v>
      </c>
      <c r="H57" s="34"/>
      <c r="I57" s="35"/>
      <c r="J57" s="34"/>
      <c r="K57" s="36"/>
    </row>
    <row r="58" spans="1:11" ht="12.7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8"/>
    </row>
    <row r="59" spans="1:15" ht="12.75">
      <c r="A59" s="52" t="s">
        <v>56</v>
      </c>
      <c r="B59" s="53">
        <f aca="true" t="shared" si="4" ref="B59:G59">B10+B13+B15+B42+B8+B17</f>
        <v>5295</v>
      </c>
      <c r="C59" s="53">
        <f t="shared" si="4"/>
        <v>2053.301</v>
      </c>
      <c r="D59" s="53">
        <f t="shared" si="4"/>
        <v>11601.9</v>
      </c>
      <c r="E59" s="53">
        <f t="shared" si="4"/>
        <v>5326.784</v>
      </c>
      <c r="F59" s="53">
        <f t="shared" si="4"/>
        <v>2930</v>
      </c>
      <c r="G59" s="53">
        <f t="shared" si="4"/>
        <v>0</v>
      </c>
      <c r="H59" s="54"/>
      <c r="I59" s="54"/>
      <c r="J59" s="54"/>
      <c r="K59" s="55"/>
      <c r="L59" s="53"/>
      <c r="M59" s="53">
        <f>M10+M13+M15+M42+M8+M17</f>
        <v>193.5</v>
      </c>
      <c r="N59" s="53">
        <f>N10+N13+N15+N42+N8+N17</f>
        <v>2456.7000000000003</v>
      </c>
      <c r="O59" s="53">
        <f>O10+O13+O15+O42+O8+O17</f>
        <v>0</v>
      </c>
    </row>
    <row r="61" ht="15.75">
      <c r="A61" s="10" t="s">
        <v>110</v>
      </c>
    </row>
    <row r="64" spans="1:7" ht="12.75">
      <c r="A64" s="60" t="s">
        <v>100</v>
      </c>
      <c r="B64" s="61">
        <f>B5</f>
        <v>393188</v>
      </c>
      <c r="C64" s="61">
        <f>C5</f>
        <v>0</v>
      </c>
      <c r="D64" s="61">
        <f>D5</f>
        <v>251003</v>
      </c>
      <c r="E64" s="61">
        <f>E5</f>
        <v>0</v>
      </c>
      <c r="F64" s="61">
        <f>F5</f>
        <v>224422</v>
      </c>
      <c r="G64" s="61">
        <f>G5</f>
        <v>0</v>
      </c>
    </row>
    <row r="65" spans="1:7" ht="12.75">
      <c r="A65" s="60" t="s">
        <v>49</v>
      </c>
      <c r="B65" s="62">
        <f>B13+B22+B24+B25+B26+B27+B28+B29+B30</f>
        <v>35923.9</v>
      </c>
      <c r="C65" s="62">
        <f>C13+C22+C24+C25+C26+C27+C28+C29+C30</f>
        <v>1465.2</v>
      </c>
      <c r="D65" s="62">
        <f>D13+D22+D24+D25+D26+D27+D28+D29+D30</f>
        <v>23631.399999999998</v>
      </c>
      <c r="E65" s="62">
        <f>E13+E22+E24+E25+E26+E27+E28+E29+E30</f>
        <v>1523.6</v>
      </c>
      <c r="F65" s="62">
        <f>F13+F22+F24+F25+F26+F27+F28+F29+F30</f>
        <v>17097.5</v>
      </c>
      <c r="G65" s="62">
        <f>G13+G22+G24+G25+G26+G27+G28+G29+G30</f>
        <v>1594.3</v>
      </c>
    </row>
    <row r="66" spans="1:7" ht="12.75">
      <c r="A66" s="60" t="s">
        <v>39</v>
      </c>
      <c r="B66" s="62">
        <f>B53+B49+B47</f>
        <v>69041</v>
      </c>
      <c r="C66" s="62">
        <f>C53+C49+C47</f>
        <v>8504.927</v>
      </c>
      <c r="D66" s="62">
        <f>D53+D49+D47</f>
        <v>65550.7</v>
      </c>
      <c r="E66" s="62">
        <f>E53+E49+E47</f>
        <v>8504.927</v>
      </c>
      <c r="F66" s="62">
        <f>F53+F49+F47</f>
        <v>65422.7</v>
      </c>
      <c r="G66" s="62">
        <f>G53+G49+G47</f>
        <v>8398.687</v>
      </c>
    </row>
    <row r="67" spans="1:7" ht="12.75">
      <c r="A67" s="60" t="s">
        <v>2</v>
      </c>
      <c r="B67" s="62">
        <f>B56+B52+B51+B50+B35+B34+B33+B32+B31+B19+B17+B16+B15+B14+B46+B45+B42-200</f>
        <v>398765</v>
      </c>
      <c r="C67" s="62">
        <f>C56+C52+C51+C50+C35+C34+C33+C32+C31+C19+C17+C16+C15+C14+C46+C45+C42</f>
        <v>28334.767</v>
      </c>
      <c r="D67" s="62">
        <f>D56+D52+D51+D50+D35+D34+D33+D32+D31+D19+D17+D16+D15+D14+D46+D45+D42-200</f>
        <v>402730.4</v>
      </c>
      <c r="E67" s="62">
        <f>E56+E52+E51+E50+E35+E34+E33+E32+E31+E19+E17+E16+E15+E14+E46+E45+E42</f>
        <v>31471.383</v>
      </c>
      <c r="F67" s="62">
        <f>F56+F52+F51+F50+F35+F34+F33+F32+F31+F19+F17+F16+F15+F14+F46+F45+F42-200</f>
        <v>397876.5</v>
      </c>
      <c r="G67" s="62">
        <f>G56+G52+G51+G50+G35+G34+G33+G32+G31+G19+G17+G16+G15+G14+G46+G45+G42</f>
        <v>27632.852</v>
      </c>
    </row>
    <row r="68" spans="1:7" ht="12.75">
      <c r="A68" s="60" t="s">
        <v>38</v>
      </c>
      <c r="B68" s="62">
        <f>B21+B20+B18+200</f>
        <v>4606.6</v>
      </c>
      <c r="C68" s="62">
        <f>C21+C20+C18</f>
        <v>0</v>
      </c>
      <c r="D68" s="62">
        <f>D21+D20+D18+200</f>
        <v>4285.6</v>
      </c>
      <c r="E68" s="62">
        <f>E21+E20+E18</f>
        <v>0</v>
      </c>
      <c r="F68" s="62">
        <f>F21+F20+F18+200</f>
        <v>4285.6</v>
      </c>
      <c r="G68" s="62">
        <f>G21+G20+G18</f>
        <v>0</v>
      </c>
    </row>
    <row r="69" spans="1:7" ht="12.75">
      <c r="A69" s="60" t="s">
        <v>47</v>
      </c>
      <c r="B69" s="62">
        <f>B48+B12+B11+B10+B9+B7</f>
        <v>200378.1</v>
      </c>
      <c r="C69" s="62">
        <f>C48+C12+C11+C10+C9+C7</f>
        <v>0</v>
      </c>
      <c r="D69" s="62">
        <f>D48+D12+D11+D10+D9+D7</f>
        <v>191659.00000000003</v>
      </c>
      <c r="E69" s="62">
        <f>E48+E12+E11+E10+E9+E7</f>
        <v>0</v>
      </c>
      <c r="F69" s="62">
        <f>F48+F12+F11+F10+F9+F7</f>
        <v>196678.1</v>
      </c>
      <c r="G69" s="62">
        <f>G48+G12+G11+G10+G9+G7</f>
        <v>0</v>
      </c>
    </row>
    <row r="70" spans="1:7" ht="12.75">
      <c r="A70" s="60" t="s">
        <v>1</v>
      </c>
      <c r="B70" s="62">
        <f>B54+B44+B41+B40+B39+B38+B37+B36+B8+B43</f>
        <v>113918.3</v>
      </c>
      <c r="C70" s="62">
        <f>C54+C44+C41+C40+C39+C38+C37+C36+C8+C43</f>
        <v>1795.761</v>
      </c>
      <c r="D70" s="62">
        <f>D54+D44+D41+D40+D39+D38+D37+D36+D8+D43</f>
        <v>112788</v>
      </c>
      <c r="E70" s="62">
        <f>E54+E44+E41+E40+E39+E38+E37+E36+E8+E43</f>
        <v>1932.628</v>
      </c>
      <c r="F70" s="62">
        <f>F54+F44+F41+F40+F39+F38+F37+F36+F8+F43</f>
        <v>110795.6</v>
      </c>
      <c r="G70" s="62">
        <f>G54+G44+G41+G40+G39+G38+G37+G36+G8+G43</f>
        <v>0</v>
      </c>
    </row>
    <row r="71" spans="2:7" ht="12.75">
      <c r="B71" s="61">
        <f>SUM(B64:B70)</f>
        <v>1215820.9000000001</v>
      </c>
      <c r="C71" s="61">
        <f>SUM(C64:C70)</f>
        <v>40100.655</v>
      </c>
      <c r="D71" s="61">
        <f>SUM(D64:D70)</f>
        <v>1051648.1</v>
      </c>
      <c r="E71" s="61">
        <f>SUM(E64:E70)</f>
        <v>43432.538</v>
      </c>
      <c r="F71" s="61">
        <f>SUM(F64:F70)</f>
        <v>1016577.9999999999</v>
      </c>
      <c r="G71" s="61">
        <f>SUM(G64:G70)</f>
        <v>37625.839</v>
      </c>
    </row>
    <row r="72" spans="2:7" ht="12.75">
      <c r="B72" s="61">
        <f>B71-B57</f>
        <v>0</v>
      </c>
      <c r="C72" s="61">
        <f>C71-C57</f>
        <v>0</v>
      </c>
      <c r="D72" s="61">
        <f>D71-D57</f>
        <v>0</v>
      </c>
      <c r="E72" s="61">
        <f>E71-E57</f>
        <v>0</v>
      </c>
      <c r="F72" s="61">
        <f>F71-F57</f>
        <v>0</v>
      </c>
      <c r="G72" s="61">
        <f>G71-G57</f>
        <v>0</v>
      </c>
    </row>
  </sheetData>
  <sheetProtection/>
  <mergeCells count="1">
    <mergeCell ref="B3:F3"/>
  </mergeCells>
  <printOptions/>
  <pageMargins left="0.3937007874015748" right="0.3937007874015748" top="1.1811023622047245" bottom="0.3937007874015748" header="0.31496062992125984" footer="0.31496062992125984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Васильевна</dc:creator>
  <cp:keywords/>
  <dc:description/>
  <cp:lastModifiedBy>ASFR</cp:lastModifiedBy>
  <cp:lastPrinted>2022-11-08T10:54:55Z</cp:lastPrinted>
  <dcterms:created xsi:type="dcterms:W3CDTF">2011-07-11T04:44:39Z</dcterms:created>
  <dcterms:modified xsi:type="dcterms:W3CDTF">2022-11-11T10:18:39Z</dcterms:modified>
  <cp:category/>
  <cp:version/>
  <cp:contentType/>
  <cp:contentStatus/>
</cp:coreProperties>
</file>