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0" windowWidth="9540" windowHeight="4470" tabRatio="602" activeTab="0"/>
  </bookViews>
  <sheets>
    <sheet name="на 01.01.2023" sheetId="1" r:id="rId1"/>
  </sheets>
  <definedNames/>
  <calcPr fullCalcOnLoad="1"/>
</workbook>
</file>

<file path=xl/sharedStrings.xml><?xml version="1.0" encoding="utf-8"?>
<sst xmlns="http://schemas.openxmlformats.org/spreadsheetml/2006/main" count="92" uniqueCount="89">
  <si>
    <t>Налог на доходы физических лиц</t>
  </si>
  <si>
    <t>Наименование показателя</t>
  </si>
  <si>
    <t>НАЛОГИ НА СОВОКУПНЫЙ ДОХОД</t>
  </si>
  <si>
    <t>НАЛОГИ НА ИМУЩЕСТВО</t>
  </si>
  <si>
    <t>ПРОЧИЕ НЕНАЛОГОВЫЕ ДОХОДЫ</t>
  </si>
  <si>
    <t>ЖИЛИЩНО-КОММУНАЛЬНОЕ ХОЗЯЙСТВО</t>
  </si>
  <si>
    <t>ОБРАЗОВАНИЕ</t>
  </si>
  <si>
    <t>СОЦИАЛЬНАЯ ПОЛИТИКА</t>
  </si>
  <si>
    <t>Транспортный налог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</si>
  <si>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</si>
  <si>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</si>
  <si>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</si>
  <si>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</si>
  <si>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</si>
  <si>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</si>
  <si>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НАЛОГИ НА ПРИБЫЛЬ, ДОХОДЫ</t>
  </si>
  <si>
    <t>БЕЗВОЗМЕЗДНЫЕ ПОСТУПЛЕНИЯ</t>
  </si>
  <si>
    <t>% исполнения</t>
  </si>
  <si>
    <t>НАЛОГОВЫЕ И НЕНАЛОГОВЫЕ ДОХОДЫ</t>
  </si>
  <si>
    <t>ГОСУДАРСТВЕННАЯ ПОШЛИНА, СБОРЫ</t>
  </si>
  <si>
    <t>ДОХОДЫ ОТ ПРОДАЖИ  МАТЕРИАЛЬНЫХ И НЕМАТЕРИАЛЬНЫХ АКТИВОВ</t>
  </si>
  <si>
    <t>ШТРАФЫ,  САНКЦИИ, ВОЗМЕЩЕНИЕ УЩЕРБА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</si>
  <si>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</si>
  <si>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</si>
  <si>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образваний (межбюджетные субсидии)</t>
  </si>
  <si>
    <t xml:space="preserve">Субвенции бюджетам субъектов Российской Федерации и муниципальных образваний </t>
  </si>
  <si>
    <t>Иные межбюджетные трансферты</t>
  </si>
  <si>
    <t>ИТОГО ДОХОДОВ</t>
  </si>
  <si>
    <t>ИТОГО РАСХОДОВ</t>
  </si>
  <si>
    <t>Результат исполнения бюджета (дефицит"-".профицит "+")</t>
  </si>
  <si>
    <t>План</t>
  </si>
  <si>
    <t>Исполнено</t>
  </si>
  <si>
    <t>НАЦИОНАЛЬНАЯ ОБОРОНА</t>
  </si>
  <si>
    <t>КУЛЬТУРА,  КИНЕМАТОГРАФИЯ</t>
  </si>
  <si>
    <t>ФИЗИЧЕСКАЯ КУЛЬТУРА И СПОРТ</t>
  </si>
  <si>
    <t>СРЕДСТВА МАССОВОЙ ИНФОРМАЦИИ</t>
  </si>
  <si>
    <t>ДОХОДЫ ОТ ИСПОЛЬЗОВАНИЯ ИМУЩЕСТВА НАХОДЯЩЕГОСЯ В ГОСУДАРСТВЕННОЙ И МУНИЦИПАЛЬНОЙ СОБСТВЕННОСТИ</t>
  </si>
  <si>
    <t>,</t>
  </si>
  <si>
    <t>И Н Ф О Р М А Ц И 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</si>
  <si>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</si>
  <si>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</si>
  <si>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</si>
  <si>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</si>
  <si>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</si>
  <si>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</si>
  <si>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</si>
  <si>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Транспорт</t>
  </si>
  <si>
    <t>Другие вопросы в области национальной экономики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</si>
  <si>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</si>
  <si>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</si>
  <si>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</si>
  <si>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</si>
  <si>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</si>
  <si>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</si>
  <si>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</si>
  <si>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</si>
  <si>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</si>
  <si>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</si>
  <si>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</si>
  <si>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</si>
  <si>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</si>
  <si>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      (тыс.руб.)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</si>
  <si>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</si>
  <si>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</si>
  <si>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Топливно-энергетический комплекс</t>
  </si>
  <si>
    <t>Дополнительное образование детей</t>
  </si>
  <si>
    <t>Благоустройство</t>
  </si>
  <si>
    <t>ЗДРАВООХРАНЕНИЕ</t>
  </si>
  <si>
    <t>Другие вопросы в области зждравоохранения</t>
  </si>
  <si>
    <t>Судебная система</t>
  </si>
  <si>
    <t>Спорт высших достижений</t>
  </si>
  <si>
    <t>Физическая культура и спорт</t>
  </si>
  <si>
    <t>Дорожное хозяйство</t>
  </si>
  <si>
    <t>об  исполнении  бюджета Крапивинского муниципального округа</t>
  </si>
  <si>
    <t>Обеспечение проведения выборов и референдумов</t>
  </si>
  <si>
    <t>Другие вопросы в области жилищно-коммунального хозяйства</t>
  </si>
  <si>
    <t>Акцизы</t>
  </si>
  <si>
    <t>Земельный налог</t>
  </si>
  <si>
    <t>Налог на имущество</t>
  </si>
  <si>
    <t>Массовый спорт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</si>
  <si>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</si>
  <si>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</si>
  <si>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Общеэкономические вопросы</t>
  </si>
  <si>
    <t xml:space="preserve"> по плану</t>
  </si>
  <si>
    <t>по исполнению</t>
  </si>
  <si>
    <t>за IV квартал</t>
  </si>
  <si>
    <t>Сельское хозяйство и рыболовство</t>
  </si>
  <si>
    <t>соотношение 2022г. к 2021г. (%)</t>
  </si>
  <si>
    <t>БЕЗВОЗМЕЗДНЫЕ ПОСТУПЛЕНИЯ ОТ НЕГОСУДАРСТВЕННЫХ ОРГАНИЗАЦИЙ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</si>
</sst>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[$-FC19]d\ mmmm\ yyyy\ &quot;г.&quot;"/>
    <numFmt numFmtId="182" formatCode="#,##0.0\ _₽"/>
    <numFmt numFmtId="183" formatCode="0.0%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b/>
      <sz val="12"/>
      <name val="Times New Roman"/>
      <family val="1"/>
    </font>
    <font>
      <b/>
      <sz val="9"/>
      <name val="Arial Cyr"/>
      <family val="0"/>
    </font>
    <font>
      <b/>
      <sz val="9"/>
      <name val="Times New Roman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 style="medium"/>
      <right>
        <color indexed="63"/>
      </right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7" fillId="0" borderId="0" xfId="58" applyFont="1">
      <alignment/>
      <protection/>
    </xf>
    <xf numFmtId="0" fontId="8" fillId="0" borderId="10" xfId="58" applyFont="1" applyBorder="1" applyAlignment="1">
      <alignment horizontal="justify" vertical="center"/>
      <protection/>
    </xf>
    <xf numFmtId="0" fontId="7" fillId="0" borderId="0" xfId="58" applyFont="1" applyAlignment="1">
      <alignment horizontal="right"/>
      <protection/>
    </xf>
    <xf numFmtId="0" fontId="12" fillId="0" borderId="0" xfId="58" applyFont="1" applyFill="1" applyBorder="1" applyAlignment="1">
      <alignment vertical="center" wrapText="1"/>
      <protection/>
    </xf>
    <xf numFmtId="0" fontId="6" fillId="0" borderId="0" xfId="61" applyFont="1">
      <alignment/>
      <protection/>
    </xf>
    <xf numFmtId="173" fontId="0" fillId="0" borderId="0" xfId="0" applyNumberFormat="1" applyAlignment="1">
      <alignment/>
    </xf>
    <xf numFmtId="0" fontId="0" fillId="0" borderId="0" xfId="0" applyBorder="1" applyAlignment="1">
      <alignment/>
    </xf>
    <xf numFmtId="0" fontId="8" fillId="0" borderId="0" xfId="58" applyFont="1" applyBorder="1" applyAlignment="1">
      <alignment horizontal="justify" vertical="center"/>
      <protection/>
    </xf>
    <xf numFmtId="0" fontId="8" fillId="0" borderId="0" xfId="58" applyFont="1" applyBorder="1" applyAlignment="1">
      <alignment horizontal="justify" vertical="top"/>
      <protection/>
    </xf>
    <xf numFmtId="0" fontId="8" fillId="33" borderId="0" xfId="58" applyFont="1" applyFill="1" applyBorder="1" applyAlignment="1">
      <alignment horizontal="justify" vertical="top"/>
      <protection/>
    </xf>
    <xf numFmtId="173" fontId="15" fillId="0" borderId="0" xfId="58" applyNumberFormat="1" applyFont="1" applyFill="1" applyBorder="1" applyAlignment="1">
      <alignment horizontal="center" vertical="top" wrapText="1"/>
      <protection/>
    </xf>
    <xf numFmtId="173" fontId="15" fillId="33" borderId="0" xfId="58" applyNumberFormat="1" applyFont="1" applyFill="1" applyBorder="1" applyAlignment="1">
      <alignment horizontal="center" vertical="top" wrapText="1"/>
      <protection/>
    </xf>
    <xf numFmtId="0" fontId="12" fillId="0" borderId="0" xfId="58" applyFont="1" applyFill="1" applyBorder="1" applyAlignment="1">
      <alignment horizontal="center" vertical="center" wrapText="1"/>
      <protection/>
    </xf>
    <xf numFmtId="173" fontId="15" fillId="0" borderId="0" xfId="58" applyNumberFormat="1" applyFont="1" applyFill="1" applyBorder="1" applyAlignment="1">
      <alignment horizontal="center" vertical="center" wrapText="1"/>
      <protection/>
    </xf>
    <xf numFmtId="173" fontId="15" fillId="33" borderId="0" xfId="58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wrapText="1"/>
    </xf>
    <xf numFmtId="173" fontId="4" fillId="33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173" fontId="2" fillId="33" borderId="0" xfId="0" applyNumberFormat="1" applyFont="1" applyFill="1" applyBorder="1" applyAlignment="1">
      <alignment/>
    </xf>
    <xf numFmtId="0" fontId="10" fillId="0" borderId="11" xfId="58" applyFont="1" applyBorder="1" applyAlignment="1">
      <alignment horizontal="center" vertical="center" wrapText="1"/>
      <protection/>
    </xf>
    <xf numFmtId="173" fontId="9" fillId="0" borderId="0" xfId="58" applyNumberFormat="1" applyFont="1" applyFill="1" applyBorder="1" applyAlignment="1">
      <alignment/>
      <protection/>
    </xf>
    <xf numFmtId="173" fontId="9" fillId="33" borderId="0" xfId="58" applyNumberFormat="1" applyFont="1" applyFill="1" applyBorder="1" applyAlignment="1">
      <alignment/>
      <protection/>
    </xf>
    <xf numFmtId="49" fontId="9" fillId="33" borderId="12" xfId="58" applyNumberFormat="1" applyFont="1" applyFill="1" applyBorder="1" applyAlignment="1">
      <alignment horizontal="center" vertical="top" wrapText="1"/>
      <protection/>
    </xf>
    <xf numFmtId="49" fontId="9" fillId="0" borderId="12" xfId="58" applyNumberFormat="1" applyFont="1" applyBorder="1" applyAlignment="1">
      <alignment horizontal="center" vertical="top" wrapText="1"/>
      <protection/>
    </xf>
    <xf numFmtId="0" fontId="12" fillId="0" borderId="13" xfId="58" applyFont="1" applyFill="1" applyBorder="1" applyAlignment="1">
      <alignment vertical="center" wrapText="1"/>
      <protection/>
    </xf>
    <xf numFmtId="0" fontId="9" fillId="0" borderId="13" xfId="58" applyFont="1" applyFill="1" applyBorder="1" applyAlignment="1">
      <alignment vertical="center" wrapText="1"/>
      <protection/>
    </xf>
    <xf numFmtId="0" fontId="12" fillId="33" borderId="13" xfId="58" applyFont="1" applyFill="1" applyBorder="1" applyAlignment="1">
      <alignment vertical="center" wrapText="1"/>
      <protection/>
    </xf>
    <xf numFmtId="49" fontId="9" fillId="0" borderId="14" xfId="58" applyNumberFormat="1" applyFont="1" applyBorder="1" applyAlignment="1">
      <alignment horizontal="center" vertical="top" wrapText="1"/>
      <protection/>
    </xf>
    <xf numFmtId="0" fontId="10" fillId="0" borderId="15" xfId="58" applyFont="1" applyBorder="1" applyAlignment="1">
      <alignment horizontal="center" vertical="center" wrapText="1"/>
      <protection/>
    </xf>
    <xf numFmtId="49" fontId="9" fillId="33" borderId="16" xfId="58" applyNumberFormat="1" applyFont="1" applyFill="1" applyBorder="1" applyAlignment="1">
      <alignment horizontal="right" vertical="top" wrapText="1"/>
      <protection/>
    </xf>
    <xf numFmtId="0" fontId="10" fillId="0" borderId="17" xfId="58" applyFont="1" applyBorder="1" applyAlignment="1">
      <alignment horizontal="center" vertical="center" wrapText="1"/>
      <protection/>
    </xf>
    <xf numFmtId="0" fontId="10" fillId="33" borderId="17" xfId="58" applyFont="1" applyFill="1" applyBorder="1" applyAlignment="1">
      <alignment horizontal="center"/>
      <protection/>
    </xf>
    <xf numFmtId="0" fontId="9" fillId="33" borderId="13" xfId="58" applyFont="1" applyFill="1" applyBorder="1" applyAlignment="1">
      <alignment vertical="center" wrapText="1"/>
      <protection/>
    </xf>
    <xf numFmtId="49" fontId="16" fillId="33" borderId="13" xfId="0" applyNumberFormat="1" applyFont="1" applyFill="1" applyBorder="1" applyAlignment="1">
      <alignment vertical="top" wrapText="1"/>
    </xf>
    <xf numFmtId="0" fontId="8" fillId="0" borderId="14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/>
      <protection/>
    </xf>
    <xf numFmtId="0" fontId="10" fillId="33" borderId="18" xfId="58" applyFont="1" applyFill="1" applyBorder="1" applyAlignment="1">
      <alignment horizontal="center"/>
      <protection/>
    </xf>
    <xf numFmtId="9" fontId="12" fillId="0" borderId="19" xfId="66" applyFont="1" applyFill="1" applyBorder="1" applyAlignment="1">
      <alignment horizontal="right" vertical="center" wrapText="1"/>
    </xf>
    <xf numFmtId="9" fontId="12" fillId="0" borderId="20" xfId="66" applyFont="1" applyFill="1" applyBorder="1" applyAlignment="1">
      <alignment horizontal="right" vertical="center" wrapText="1"/>
    </xf>
    <xf numFmtId="9" fontId="9" fillId="0" borderId="19" xfId="66" applyFont="1" applyFill="1" applyBorder="1" applyAlignment="1">
      <alignment horizontal="right" vertical="center" wrapText="1"/>
    </xf>
    <xf numFmtId="9" fontId="9" fillId="0" borderId="20" xfId="66" applyFont="1" applyFill="1" applyBorder="1" applyAlignment="1">
      <alignment horizontal="right" vertical="center" wrapText="1"/>
    </xf>
    <xf numFmtId="9" fontId="12" fillId="33" borderId="19" xfId="66" applyFont="1" applyFill="1" applyBorder="1" applyAlignment="1">
      <alignment horizontal="right" vertical="center" wrapText="1"/>
    </xf>
    <xf numFmtId="9" fontId="12" fillId="33" borderId="20" xfId="66" applyFont="1" applyFill="1" applyBorder="1" applyAlignment="1">
      <alignment horizontal="right" vertical="center" wrapText="1"/>
    </xf>
    <xf numFmtId="9" fontId="9" fillId="33" borderId="19" xfId="66" applyFont="1" applyFill="1" applyBorder="1" applyAlignment="1">
      <alignment horizontal="right" vertical="center" wrapText="1"/>
    </xf>
    <xf numFmtId="9" fontId="9" fillId="33" borderId="20" xfId="66" applyFont="1" applyFill="1" applyBorder="1" applyAlignment="1">
      <alignment horizontal="right" vertical="center" wrapText="1"/>
    </xf>
    <xf numFmtId="0" fontId="12" fillId="0" borderId="21" xfId="58" applyFont="1" applyFill="1" applyBorder="1" applyAlignment="1">
      <alignment horizontal="right" vertical="center" wrapText="1"/>
      <protection/>
    </xf>
    <xf numFmtId="0" fontId="12" fillId="33" borderId="22" xfId="58" applyFont="1" applyFill="1" applyBorder="1" applyAlignment="1">
      <alignment horizontal="right" vertical="center" wrapText="1"/>
      <protection/>
    </xf>
    <xf numFmtId="173" fontId="12" fillId="0" borderId="23" xfId="58" applyNumberFormat="1" applyFont="1" applyFill="1" applyBorder="1" applyAlignment="1">
      <alignment horizontal="right" vertical="center"/>
      <protection/>
    </xf>
    <xf numFmtId="173" fontId="12" fillId="0" borderId="19" xfId="58" applyNumberFormat="1" applyFont="1" applyFill="1" applyBorder="1" applyAlignment="1">
      <alignment horizontal="right" vertical="center"/>
      <protection/>
    </xf>
    <xf numFmtId="172" fontId="13" fillId="0" borderId="24" xfId="58" applyNumberFormat="1" applyFont="1" applyBorder="1" applyAlignment="1">
      <alignment horizontal="right" vertical="center"/>
      <protection/>
    </xf>
    <xf numFmtId="173" fontId="9" fillId="0" borderId="23" xfId="58" applyNumberFormat="1" applyFont="1" applyFill="1" applyBorder="1" applyAlignment="1">
      <alignment horizontal="right" vertical="center"/>
      <protection/>
    </xf>
    <xf numFmtId="173" fontId="9" fillId="33" borderId="23" xfId="58" applyNumberFormat="1" applyFont="1" applyFill="1" applyBorder="1" applyAlignment="1">
      <alignment horizontal="right" vertical="center"/>
      <protection/>
    </xf>
    <xf numFmtId="173" fontId="9" fillId="0" borderId="19" xfId="58" applyNumberFormat="1" applyFont="1" applyFill="1" applyBorder="1" applyAlignment="1">
      <alignment horizontal="right" vertical="center"/>
      <protection/>
    </xf>
    <xf numFmtId="172" fontId="7" fillId="0" borderId="24" xfId="58" applyNumberFormat="1" applyFont="1" applyBorder="1" applyAlignment="1">
      <alignment horizontal="right" vertical="center"/>
      <protection/>
    </xf>
    <xf numFmtId="173" fontId="12" fillId="33" borderId="23" xfId="58" applyNumberFormat="1" applyFont="1" applyFill="1" applyBorder="1" applyAlignment="1">
      <alignment horizontal="right" vertical="center"/>
      <protection/>
    </xf>
    <xf numFmtId="173" fontId="14" fillId="33" borderId="19" xfId="58" applyNumberFormat="1" applyFont="1" applyFill="1" applyBorder="1" applyAlignment="1">
      <alignment horizontal="right" vertical="center"/>
      <protection/>
    </xf>
    <xf numFmtId="173" fontId="14" fillId="33" borderId="23" xfId="58" applyNumberFormat="1" applyFont="1" applyFill="1" applyBorder="1" applyAlignment="1">
      <alignment horizontal="right" vertical="center"/>
      <protection/>
    </xf>
    <xf numFmtId="172" fontId="13" fillId="33" borderId="24" xfId="58" applyNumberFormat="1" applyFont="1" applyFill="1" applyBorder="1" applyAlignment="1">
      <alignment horizontal="right" vertical="center"/>
      <protection/>
    </xf>
    <xf numFmtId="173" fontId="12" fillId="33" borderId="19" xfId="58" applyNumberFormat="1" applyFont="1" applyFill="1" applyBorder="1" applyAlignment="1">
      <alignment horizontal="right" vertical="center"/>
      <protection/>
    </xf>
    <xf numFmtId="173" fontId="9" fillId="33" borderId="19" xfId="58" applyNumberFormat="1" applyFont="1" applyFill="1" applyBorder="1" applyAlignment="1">
      <alignment horizontal="right" vertical="center"/>
      <protection/>
    </xf>
    <xf numFmtId="172" fontId="7" fillId="33" borderId="24" xfId="58" applyNumberFormat="1" applyFont="1" applyFill="1" applyBorder="1" applyAlignment="1">
      <alignment horizontal="right" vertical="center"/>
      <protection/>
    </xf>
    <xf numFmtId="9" fontId="16" fillId="33" borderId="19" xfId="66" applyFont="1" applyFill="1" applyBorder="1" applyAlignment="1">
      <alignment horizontal="right" vertical="center" wrapText="1"/>
    </xf>
    <xf numFmtId="9" fontId="16" fillId="33" borderId="20" xfId="66" applyFont="1" applyFill="1" applyBorder="1" applyAlignment="1">
      <alignment horizontal="right" vertical="center" wrapText="1"/>
    </xf>
    <xf numFmtId="173" fontId="12" fillId="33" borderId="21" xfId="58" applyNumberFormat="1" applyFont="1" applyFill="1" applyBorder="1" applyAlignment="1">
      <alignment horizontal="right" vertical="center"/>
      <protection/>
    </xf>
    <xf numFmtId="173" fontId="12" fillId="33" borderId="25" xfId="58" applyNumberFormat="1" applyFont="1" applyFill="1" applyBorder="1" applyAlignment="1">
      <alignment horizontal="right" vertical="center"/>
      <protection/>
    </xf>
    <xf numFmtId="172" fontId="13" fillId="0" borderId="26" xfId="58" applyNumberFormat="1" applyFont="1" applyBorder="1" applyAlignment="1">
      <alignment horizontal="right" vertical="center"/>
      <protection/>
    </xf>
    <xf numFmtId="0" fontId="12" fillId="2" borderId="13" xfId="58" applyFont="1" applyFill="1" applyBorder="1" applyAlignment="1">
      <alignment wrapText="1"/>
      <protection/>
    </xf>
    <xf numFmtId="173" fontId="12" fillId="2" borderId="19" xfId="58" applyNumberFormat="1" applyFont="1" applyFill="1" applyBorder="1" applyAlignment="1">
      <alignment horizontal="right" vertical="center"/>
      <protection/>
    </xf>
    <xf numFmtId="173" fontId="12" fillId="2" borderId="23" xfId="58" applyNumberFormat="1" applyFont="1" applyFill="1" applyBorder="1" applyAlignment="1">
      <alignment horizontal="right" vertical="center"/>
      <protection/>
    </xf>
    <xf numFmtId="172" fontId="13" fillId="2" borderId="24" xfId="58" applyNumberFormat="1" applyFont="1" applyFill="1" applyBorder="1" applyAlignment="1">
      <alignment horizontal="right" vertical="center"/>
      <protection/>
    </xf>
    <xf numFmtId="9" fontId="12" fillId="2" borderId="19" xfId="66" applyFont="1" applyFill="1" applyBorder="1" applyAlignment="1">
      <alignment horizontal="right" vertical="center" wrapText="1"/>
    </xf>
    <xf numFmtId="9" fontId="12" fillId="2" borderId="20" xfId="66" applyFont="1" applyFill="1" applyBorder="1" applyAlignment="1">
      <alignment horizontal="right" vertical="center" wrapText="1"/>
    </xf>
    <xf numFmtId="0" fontId="12" fillId="2" borderId="13" xfId="58" applyFont="1" applyFill="1" applyBorder="1" applyAlignment="1">
      <alignment vertical="center" wrapText="1"/>
      <protection/>
    </xf>
    <xf numFmtId="0" fontId="12" fillId="13" borderId="13" xfId="58" applyFont="1" applyFill="1" applyBorder="1" applyAlignment="1">
      <alignment vertical="center" wrapText="1"/>
      <protection/>
    </xf>
    <xf numFmtId="173" fontId="12" fillId="13" borderId="19" xfId="58" applyNumberFormat="1" applyFont="1" applyFill="1" applyBorder="1" applyAlignment="1">
      <alignment horizontal="right" vertical="center"/>
      <protection/>
    </xf>
    <xf numFmtId="173" fontId="12" fillId="13" borderId="23" xfId="58" applyNumberFormat="1" applyFont="1" applyFill="1" applyBorder="1" applyAlignment="1">
      <alignment horizontal="right" vertical="center"/>
      <protection/>
    </xf>
    <xf numFmtId="172" fontId="13" fillId="13" borderId="24" xfId="58" applyNumberFormat="1" applyFont="1" applyFill="1" applyBorder="1" applyAlignment="1">
      <alignment horizontal="right" vertical="center"/>
      <protection/>
    </xf>
    <xf numFmtId="9" fontId="12" fillId="13" borderId="19" xfId="66" applyFont="1" applyFill="1" applyBorder="1" applyAlignment="1">
      <alignment horizontal="right" vertical="center" wrapText="1"/>
    </xf>
    <xf numFmtId="9" fontId="12" fillId="13" borderId="20" xfId="66" applyFont="1" applyFill="1" applyBorder="1" applyAlignment="1">
      <alignment horizontal="right" vertical="center" wrapText="1"/>
    </xf>
    <xf numFmtId="173" fontId="14" fillId="13" borderId="23" xfId="58" applyNumberFormat="1" applyFont="1" applyFill="1" applyBorder="1" applyAlignment="1">
      <alignment horizontal="right" vertical="center"/>
      <protection/>
    </xf>
    <xf numFmtId="0" fontId="18" fillId="0" borderId="14" xfId="58" applyFont="1" applyBorder="1" applyAlignment="1">
      <alignment horizontal="center" vertical="center"/>
      <protection/>
    </xf>
    <xf numFmtId="0" fontId="18" fillId="0" borderId="27" xfId="58" applyFont="1" applyBorder="1" applyAlignment="1">
      <alignment horizontal="center" vertical="center"/>
      <protection/>
    </xf>
    <xf numFmtId="0" fontId="18" fillId="0" borderId="16" xfId="58" applyFont="1" applyBorder="1" applyAlignment="1">
      <alignment horizontal="center" vertical="center"/>
      <protection/>
    </xf>
    <xf numFmtId="49" fontId="3" fillId="33" borderId="28" xfId="58" applyNumberFormat="1" applyFont="1" applyFill="1" applyBorder="1" applyAlignment="1">
      <alignment horizontal="center" vertical="top" wrapText="1"/>
      <protection/>
    </xf>
    <xf numFmtId="49" fontId="3" fillId="33" borderId="29" xfId="58" applyNumberFormat="1" applyFont="1" applyFill="1" applyBorder="1" applyAlignment="1">
      <alignment horizontal="center" vertical="top" wrapText="1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 vertical="top"/>
      <protection/>
    </xf>
    <xf numFmtId="0" fontId="3" fillId="0" borderId="0" xfId="58" applyFont="1" applyBorder="1" applyAlignment="1">
      <alignment horizontal="center" vertical="center"/>
      <protection/>
    </xf>
    <xf numFmtId="173" fontId="13" fillId="13" borderId="24" xfId="58" applyNumberFormat="1" applyFont="1" applyFill="1" applyBorder="1" applyAlignment="1">
      <alignment horizontal="right" vertical="center"/>
      <protection/>
    </xf>
    <xf numFmtId="173" fontId="13" fillId="33" borderId="24" xfId="58" applyNumberFormat="1" applyFont="1" applyFill="1" applyBorder="1" applyAlignment="1">
      <alignment horizontal="right" vertical="center"/>
      <protection/>
    </xf>
    <xf numFmtId="173" fontId="13" fillId="2" borderId="24" xfId="58" applyNumberFormat="1" applyFont="1" applyFill="1" applyBorder="1" applyAlignment="1">
      <alignment horizontal="right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2_Информация об исполнении бюджета КМО 01.07.2021г." xfId="57"/>
    <cellStyle name="Обычный 3" xfId="58"/>
    <cellStyle name="Обычный 4" xfId="59"/>
    <cellStyle name="Обычный 5" xfId="60"/>
    <cellStyle name="Обычный 5_Информация об исполнении бюджета Крапивинского муниципального района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zoomScalePageLayoutView="0" workbookViewId="0" topLeftCell="A1">
      <selection activeCell="H86" sqref="H86"/>
    </sheetView>
  </sheetViews>
  <sheetFormatPr defaultColWidth="9.00390625" defaultRowHeight="12.75"/>
  <cols>
    <col min="1" max="1" width="46.25390625" style="0" customWidth="1"/>
    <col min="2" max="2" width="11.875" style="0" customWidth="1"/>
    <col min="3" max="3" width="9.875" style="0" customWidth="1"/>
    <col min="4" max="4" width="12.25390625" style="0" customWidth="1"/>
    <col min="5" max="5" width="11.00390625" style="0" customWidth="1"/>
    <col min="6" max="7" width="11.25390625" style="0" customWidth="1"/>
    <col min="8" max="8" width="14.25390625" style="0" customWidth="1"/>
    <col min="9" max="9" width="12.125" style="0" customWidth="1"/>
  </cols>
  <sheetData>
    <row r="1" spans="1:9" ht="15.75">
      <c r="A1" s="91" t="s">
        <v>38</v>
      </c>
      <c r="B1" s="91"/>
      <c r="C1" s="91"/>
      <c r="D1" s="91"/>
      <c r="E1" s="91"/>
      <c r="F1" s="91"/>
      <c r="G1" s="91"/>
      <c r="H1" s="91"/>
      <c r="I1" s="91"/>
    </row>
    <row r="2" spans="1:9" ht="15.75">
      <c r="A2" s="92" t="s">
        <v>73</v>
      </c>
      <c r="B2" s="92"/>
      <c r="C2" s="92"/>
      <c r="D2" s="92"/>
      <c r="E2" s="92"/>
      <c r="F2" s="92"/>
      <c r="G2" s="92"/>
      <c r="H2" s="92"/>
      <c r="I2" s="92"/>
    </row>
    <row r="3" spans="1:9" ht="15.75">
      <c r="A3" s="93" t="s">
        <v>85</v>
      </c>
      <c r="B3" s="93"/>
      <c r="C3" s="93"/>
      <c r="D3" s="93"/>
      <c r="E3" s="93"/>
      <c r="F3" s="93"/>
      <c r="G3" s="93"/>
      <c r="H3" s="93"/>
      <c r="I3" s="93"/>
    </row>
    <row r="4" spans="1:7" ht="15.75" thickBot="1">
      <c r="A4" s="2"/>
      <c r="B4" s="2"/>
      <c r="C4" s="2"/>
      <c r="D4" s="2"/>
      <c r="E4" s="9"/>
      <c r="F4" s="10"/>
      <c r="G4" s="1" t="s">
        <v>61</v>
      </c>
    </row>
    <row r="5" spans="1:9" ht="39" customHeight="1" thickBot="1">
      <c r="A5" s="8"/>
      <c r="B5" s="86">
        <v>2021</v>
      </c>
      <c r="C5" s="87"/>
      <c r="D5" s="88"/>
      <c r="E5" s="86">
        <v>2022</v>
      </c>
      <c r="F5" s="87"/>
      <c r="G5" s="88"/>
      <c r="H5" s="89" t="s">
        <v>87</v>
      </c>
      <c r="I5" s="90"/>
    </row>
    <row r="6" spans="1:9" ht="21" customHeight="1" thickBot="1">
      <c r="A6" s="40" t="s">
        <v>1</v>
      </c>
      <c r="B6" s="33" t="s">
        <v>30</v>
      </c>
      <c r="C6" s="28" t="s">
        <v>31</v>
      </c>
      <c r="D6" s="35" t="s">
        <v>17</v>
      </c>
      <c r="E6" s="33" t="s">
        <v>30</v>
      </c>
      <c r="F6" s="28" t="s">
        <v>31</v>
      </c>
      <c r="G6" s="35" t="s">
        <v>17</v>
      </c>
      <c r="H6" s="29" t="s">
        <v>83</v>
      </c>
      <c r="I6" s="28" t="s">
        <v>84</v>
      </c>
    </row>
    <row r="7" spans="1:9" ht="13.5" thickBot="1">
      <c r="A7" s="25">
        <v>1</v>
      </c>
      <c r="B7" s="34">
        <v>2</v>
      </c>
      <c r="C7" s="42">
        <v>3</v>
      </c>
      <c r="D7" s="41">
        <v>4</v>
      </c>
      <c r="E7" s="34">
        <v>5</v>
      </c>
      <c r="F7" s="42">
        <v>6</v>
      </c>
      <c r="G7" s="41">
        <v>7</v>
      </c>
      <c r="H7" s="36">
        <v>8</v>
      </c>
      <c r="I7" s="37">
        <v>9</v>
      </c>
    </row>
    <row r="8" spans="1:9" ht="12.75">
      <c r="A8" s="72" t="s">
        <v>18</v>
      </c>
      <c r="B8" s="73">
        <f>B9+B12+B13+B17+B18+B19+B21+B22+B23+B24+B11</f>
        <v>258193.43</v>
      </c>
      <c r="C8" s="74">
        <f>C9+C12+C13+C17+C18+C19+C21+C22+C23+C24+C11</f>
        <v>261442.47</v>
      </c>
      <c r="D8" s="75">
        <f aca="true" t="shared" si="0" ref="D8:D34">C8/B8*100</f>
        <v>101.2583743900842</v>
      </c>
      <c r="E8" s="73">
        <f>E9+E12+E13+E17+E18+E19+E21+E22+E23+E24+E11</f>
        <v>341143.4</v>
      </c>
      <c r="F8" s="73">
        <f>F9+F12+F13+F17+F18+F19+F21+F22+F23+F24+F11</f>
        <v>346279.60000000003</v>
      </c>
      <c r="G8" s="75">
        <f>E8+F8</f>
        <v>687423</v>
      </c>
      <c r="H8" s="76">
        <f>E8/B8</f>
        <v>1.3212706458100039</v>
      </c>
      <c r="I8" s="77">
        <f>F8/C8</f>
        <v>1.324496360518626</v>
      </c>
    </row>
    <row r="9" spans="1:9" ht="12.75">
      <c r="A9" s="30" t="s">
        <v>15</v>
      </c>
      <c r="B9" s="54">
        <f>B10</f>
        <v>115200</v>
      </c>
      <c r="C9" s="53">
        <f>C10</f>
        <v>117526.7</v>
      </c>
      <c r="D9" s="55">
        <f t="shared" si="0"/>
        <v>102.01970486111111</v>
      </c>
      <c r="E9" s="54">
        <f>E10</f>
        <v>140000</v>
      </c>
      <c r="F9" s="54">
        <f>F10</f>
        <v>145210.6</v>
      </c>
      <c r="G9" s="55">
        <f>E9+F9</f>
        <v>285210.6</v>
      </c>
      <c r="H9" s="43">
        <f aca="true" t="shared" si="1" ref="H9:I24">E9/B9</f>
        <v>1.2152777777777777</v>
      </c>
      <c r="I9" s="44">
        <f t="shared" si="1"/>
        <v>1.2355541336564373</v>
      </c>
    </row>
    <row r="10" spans="1:9" ht="12.75">
      <c r="A10" s="31" t="s">
        <v>0</v>
      </c>
      <c r="B10" s="58">
        <v>115200</v>
      </c>
      <c r="C10" s="57">
        <v>117526.7</v>
      </c>
      <c r="D10" s="59">
        <f t="shared" si="0"/>
        <v>102.01970486111111</v>
      </c>
      <c r="E10" s="58">
        <v>140000</v>
      </c>
      <c r="F10" s="57">
        <v>145210.6</v>
      </c>
      <c r="G10" s="59">
        <f>E10+F10</f>
        <v>285210.6</v>
      </c>
      <c r="H10" s="45">
        <f t="shared" si="1"/>
        <v>1.2152777777777777</v>
      </c>
      <c r="I10" s="46">
        <f t="shared" si="1"/>
        <v>1.2355541336564373</v>
      </c>
    </row>
    <row r="11" spans="1:9" ht="12.75">
      <c r="A11" s="30" t="s">
        <v>76</v>
      </c>
      <c r="B11" s="54">
        <v>15240</v>
      </c>
      <c r="C11" s="60">
        <v>15184.26</v>
      </c>
      <c r="D11" s="55">
        <f t="shared" si="0"/>
        <v>99.63425196850395</v>
      </c>
      <c r="E11" s="54">
        <v>16800</v>
      </c>
      <c r="F11" s="60">
        <v>16716.2</v>
      </c>
      <c r="G11" s="59">
        <f aca="true" t="shared" si="2" ref="G11:G24">E11+F11</f>
        <v>33516.2</v>
      </c>
      <c r="H11" s="43">
        <f t="shared" si="1"/>
        <v>1.1023622047244095</v>
      </c>
      <c r="I11" s="44">
        <f t="shared" si="1"/>
        <v>1.100890000566376</v>
      </c>
    </row>
    <row r="12" spans="1:9" ht="12.75">
      <c r="A12" s="30" t="s">
        <v>2</v>
      </c>
      <c r="B12" s="54">
        <v>15682</v>
      </c>
      <c r="C12" s="60">
        <v>16085.87</v>
      </c>
      <c r="D12" s="55">
        <f t="shared" si="0"/>
        <v>102.57537303915318</v>
      </c>
      <c r="E12" s="54">
        <v>32584</v>
      </c>
      <c r="F12" s="60">
        <v>32475.6</v>
      </c>
      <c r="G12" s="59">
        <f t="shared" si="2"/>
        <v>65059.6</v>
      </c>
      <c r="H12" s="43">
        <f t="shared" si="1"/>
        <v>2.077796199464354</v>
      </c>
      <c r="I12" s="44">
        <f t="shared" si="1"/>
        <v>2.0188898704266536</v>
      </c>
    </row>
    <row r="13" spans="1:9" ht="12.75">
      <c r="A13" s="30" t="s">
        <v>3</v>
      </c>
      <c r="B13" s="54">
        <f>B14+B15+B16</f>
        <v>18905</v>
      </c>
      <c r="C13" s="53">
        <f>C14+C15+C16</f>
        <v>19017.82</v>
      </c>
      <c r="D13" s="55">
        <f t="shared" si="0"/>
        <v>100.59677334038615</v>
      </c>
      <c r="E13" s="54">
        <f>E14+E15+E16</f>
        <v>21730</v>
      </c>
      <c r="F13" s="54">
        <f>F14+F15+F16</f>
        <v>21750.600000000002</v>
      </c>
      <c r="G13" s="55">
        <f>E13+F13</f>
        <v>43480.600000000006</v>
      </c>
      <c r="H13" s="43">
        <f t="shared" si="1"/>
        <v>1.1494313673631313</v>
      </c>
      <c r="I13" s="44">
        <f t="shared" si="1"/>
        <v>1.143695754823634</v>
      </c>
    </row>
    <row r="14" spans="1:9" ht="12.75">
      <c r="A14" s="31" t="s">
        <v>78</v>
      </c>
      <c r="B14" s="58">
        <v>2040</v>
      </c>
      <c r="C14" s="56">
        <v>2046.71</v>
      </c>
      <c r="D14" s="55">
        <f t="shared" si="0"/>
        <v>100.32892156862745</v>
      </c>
      <c r="E14" s="58">
        <v>3000</v>
      </c>
      <c r="F14" s="56">
        <v>3149.8</v>
      </c>
      <c r="G14" s="59">
        <f t="shared" si="2"/>
        <v>6149.8</v>
      </c>
      <c r="H14" s="45">
        <f t="shared" si="1"/>
        <v>1.4705882352941178</v>
      </c>
      <c r="I14" s="46">
        <f t="shared" si="1"/>
        <v>1.5389576442192592</v>
      </c>
    </row>
    <row r="15" spans="1:9" ht="12.75">
      <c r="A15" s="31" t="s">
        <v>8</v>
      </c>
      <c r="B15" s="58">
        <v>555</v>
      </c>
      <c r="C15" s="56">
        <v>570.12</v>
      </c>
      <c r="D15" s="55">
        <f t="shared" si="0"/>
        <v>102.72432432432433</v>
      </c>
      <c r="E15" s="58">
        <v>580</v>
      </c>
      <c r="F15" s="56">
        <v>582.9</v>
      </c>
      <c r="G15" s="59">
        <f t="shared" si="2"/>
        <v>1162.9</v>
      </c>
      <c r="H15" s="45">
        <f t="shared" si="1"/>
        <v>1.045045045045045</v>
      </c>
      <c r="I15" s="46">
        <f t="shared" si="1"/>
        <v>1.022416333403494</v>
      </c>
    </row>
    <row r="16" spans="1:9" ht="12.75">
      <c r="A16" s="31" t="s">
        <v>77</v>
      </c>
      <c r="B16" s="58">
        <v>16310</v>
      </c>
      <c r="C16" s="56">
        <v>16400.99</v>
      </c>
      <c r="D16" s="55">
        <f t="shared" si="0"/>
        <v>100.55787860208463</v>
      </c>
      <c r="E16" s="58">
        <v>18150</v>
      </c>
      <c r="F16" s="56">
        <v>18017.9</v>
      </c>
      <c r="G16" s="59">
        <f t="shared" si="2"/>
        <v>36167.9</v>
      </c>
      <c r="H16" s="45">
        <f t="shared" si="1"/>
        <v>1.1128142244022072</v>
      </c>
      <c r="I16" s="46">
        <f t="shared" si="1"/>
        <v>1.0985861219353221</v>
      </c>
    </row>
    <row r="17" spans="1:9" ht="12.75">
      <c r="A17" s="30" t="s">
        <v>19</v>
      </c>
      <c r="B17" s="54">
        <v>3093</v>
      </c>
      <c r="C17" s="60">
        <v>3122.37</v>
      </c>
      <c r="D17" s="55">
        <f t="shared" si="0"/>
        <v>100.94956353055287</v>
      </c>
      <c r="E17" s="54">
        <v>3600</v>
      </c>
      <c r="F17" s="60">
        <v>3613</v>
      </c>
      <c r="G17" s="59">
        <f t="shared" si="2"/>
        <v>7213</v>
      </c>
      <c r="H17" s="43">
        <f t="shared" si="1"/>
        <v>1.1639185257032008</v>
      </c>
      <c r="I17" s="44">
        <f t="shared" si="1"/>
        <v>1.1571338438429783</v>
      </c>
    </row>
    <row r="18" spans="1:9" ht="36">
      <c r="A18" s="30" t="s">
        <v>36</v>
      </c>
      <c r="B18" s="54">
        <v>34300</v>
      </c>
      <c r="C18" s="60">
        <v>34650.78</v>
      </c>
      <c r="D18" s="55">
        <f t="shared" si="0"/>
        <v>101.02268221574344</v>
      </c>
      <c r="E18" s="54">
        <v>35400</v>
      </c>
      <c r="F18" s="60">
        <v>35584.4</v>
      </c>
      <c r="G18" s="59">
        <f t="shared" si="2"/>
        <v>70984.4</v>
      </c>
      <c r="H18" s="43">
        <f t="shared" si="1"/>
        <v>1.032069970845481</v>
      </c>
      <c r="I18" s="44">
        <f t="shared" si="1"/>
        <v>1.0269436936195953</v>
      </c>
    </row>
    <row r="19" spans="1:9" ht="24">
      <c r="A19" s="30" t="s">
        <v>9</v>
      </c>
      <c r="B19" s="54">
        <f>B20</f>
        <v>176.6</v>
      </c>
      <c r="C19" s="53">
        <f>C20</f>
        <v>90.25</v>
      </c>
      <c r="D19" s="55">
        <f t="shared" si="0"/>
        <v>51.104190260475654</v>
      </c>
      <c r="E19" s="54">
        <f>E20</f>
        <v>567</v>
      </c>
      <c r="F19" s="54">
        <f>F20</f>
        <v>571.9</v>
      </c>
      <c r="G19" s="55">
        <f>E19+F19</f>
        <v>1138.9</v>
      </c>
      <c r="H19" s="43">
        <f t="shared" si="1"/>
        <v>3.2106455266138165</v>
      </c>
      <c r="I19" s="44">
        <f t="shared" si="1"/>
        <v>6.336842105263158</v>
      </c>
    </row>
    <row r="20" spans="1:9" ht="12.75">
      <c r="A20" s="31" t="s">
        <v>10</v>
      </c>
      <c r="B20" s="58">
        <v>176.6</v>
      </c>
      <c r="C20" s="57">
        <v>90.25</v>
      </c>
      <c r="D20" s="59">
        <f t="shared" si="0"/>
        <v>51.104190260475654</v>
      </c>
      <c r="E20" s="58">
        <v>567</v>
      </c>
      <c r="F20" s="57">
        <v>571.9</v>
      </c>
      <c r="G20" s="59">
        <f t="shared" si="2"/>
        <v>1138.9</v>
      </c>
      <c r="H20" s="45">
        <f t="shared" si="1"/>
        <v>3.2106455266138165</v>
      </c>
      <c r="I20" s="46">
        <f t="shared" si="1"/>
        <v>6.336842105263158</v>
      </c>
    </row>
    <row r="21" spans="1:9" ht="24">
      <c r="A21" s="30" t="s">
        <v>11</v>
      </c>
      <c r="B21" s="54">
        <v>3235.4</v>
      </c>
      <c r="C21" s="60">
        <v>3383.62</v>
      </c>
      <c r="D21" s="55">
        <f t="shared" si="0"/>
        <v>104.58119552451011</v>
      </c>
      <c r="E21" s="54">
        <v>2700</v>
      </c>
      <c r="F21" s="60">
        <v>2765</v>
      </c>
      <c r="G21" s="59">
        <f t="shared" si="2"/>
        <v>5465</v>
      </c>
      <c r="H21" s="43">
        <f t="shared" si="1"/>
        <v>0.8345181430425913</v>
      </c>
      <c r="I21" s="44">
        <f t="shared" si="1"/>
        <v>0.8171721410796721</v>
      </c>
    </row>
    <row r="22" spans="1:9" ht="24">
      <c r="A22" s="30" t="s">
        <v>20</v>
      </c>
      <c r="B22" s="54">
        <v>50640</v>
      </c>
      <c r="C22" s="60">
        <v>50632.27</v>
      </c>
      <c r="D22" s="55">
        <f t="shared" si="0"/>
        <v>99.9847353870458</v>
      </c>
      <c r="E22" s="54">
        <v>85916</v>
      </c>
      <c r="F22" s="60">
        <v>85767.6</v>
      </c>
      <c r="G22" s="59">
        <f t="shared" si="2"/>
        <v>171683.6</v>
      </c>
      <c r="H22" s="43">
        <f t="shared" si="1"/>
        <v>1.696603475513428</v>
      </c>
      <c r="I22" s="44">
        <f t="shared" si="1"/>
        <v>1.6939315578780096</v>
      </c>
    </row>
    <row r="23" spans="1:9" ht="12.75">
      <c r="A23" s="30" t="s">
        <v>21</v>
      </c>
      <c r="B23" s="54">
        <v>643.4</v>
      </c>
      <c r="C23" s="60">
        <v>646.12</v>
      </c>
      <c r="D23" s="55">
        <f t="shared" si="0"/>
        <v>100.42275411874417</v>
      </c>
      <c r="E23" s="54">
        <v>730</v>
      </c>
      <c r="F23" s="60">
        <v>700.2</v>
      </c>
      <c r="G23" s="59">
        <f t="shared" si="2"/>
        <v>1430.2</v>
      </c>
      <c r="H23" s="43">
        <f t="shared" si="1"/>
        <v>1.1345974510413428</v>
      </c>
      <c r="I23" s="44">
        <f t="shared" si="1"/>
        <v>1.0836996223611715</v>
      </c>
    </row>
    <row r="24" spans="1:9" ht="12.75">
      <c r="A24" s="30" t="s">
        <v>4</v>
      </c>
      <c r="B24" s="54">
        <v>1078.03</v>
      </c>
      <c r="C24" s="60">
        <v>1102.41</v>
      </c>
      <c r="D24" s="55">
        <f t="shared" si="0"/>
        <v>102.26153261040973</v>
      </c>
      <c r="E24" s="54">
        <v>1116.4</v>
      </c>
      <c r="F24" s="60">
        <v>1124.5</v>
      </c>
      <c r="G24" s="59">
        <f t="shared" si="2"/>
        <v>2240.9</v>
      </c>
      <c r="H24" s="43">
        <f t="shared" si="1"/>
        <v>1.0355927015018136</v>
      </c>
      <c r="I24" s="44">
        <f t="shared" si="1"/>
        <v>1.020037916927459</v>
      </c>
    </row>
    <row r="25" spans="1:9" ht="12.75">
      <c r="A25" s="78" t="s">
        <v>16</v>
      </c>
      <c r="B25" s="73">
        <f>B26+B32+B33</f>
        <v>1263639.48</v>
      </c>
      <c r="C25" s="74">
        <f>C26+C32+C33</f>
        <v>1244986.7899999998</v>
      </c>
      <c r="D25" s="75">
        <f t="shared" si="0"/>
        <v>98.52389148208631</v>
      </c>
      <c r="E25" s="73">
        <f>E26+E32+E33</f>
        <v>1321867.8</v>
      </c>
      <c r="F25" s="73">
        <f>F26+F32+F33</f>
        <v>1304926.9000000001</v>
      </c>
      <c r="G25" s="75">
        <f>E25+F25</f>
        <v>2626794.7</v>
      </c>
      <c r="H25" s="76">
        <f aca="true" t="shared" si="3" ref="H25:I41">E25/B25</f>
        <v>1.046079851826092</v>
      </c>
      <c r="I25" s="77">
        <f t="shared" si="3"/>
        <v>1.0481451775082693</v>
      </c>
    </row>
    <row r="26" spans="1:9" ht="36">
      <c r="A26" s="31" t="s">
        <v>22</v>
      </c>
      <c r="B26" s="58">
        <f>B27+B28+B29+B30</f>
        <v>1262734.48</v>
      </c>
      <c r="C26" s="56">
        <f>C27+C28+C29+C30</f>
        <v>1244474.2699999998</v>
      </c>
      <c r="D26" s="59">
        <f t="shared" si="0"/>
        <v>98.55391530925803</v>
      </c>
      <c r="E26" s="58">
        <f>E27+E28+E29+E30+E31</f>
        <v>1320867.8</v>
      </c>
      <c r="F26" s="58">
        <f>F27+F28+F29+F30+F31</f>
        <v>1304017.9000000001</v>
      </c>
      <c r="G26" s="59">
        <f>E26+F26</f>
        <v>2624885.7</v>
      </c>
      <c r="H26" s="45">
        <f t="shared" si="3"/>
        <v>1.046037643638273</v>
      </c>
      <c r="I26" s="46">
        <f t="shared" si="3"/>
        <v>1.047846413088155</v>
      </c>
    </row>
    <row r="27" spans="1:9" ht="24">
      <c r="A27" s="31" t="s">
        <v>23</v>
      </c>
      <c r="B27" s="58">
        <v>436075.41</v>
      </c>
      <c r="C27" s="57">
        <v>436075.41</v>
      </c>
      <c r="D27" s="59">
        <f t="shared" si="0"/>
        <v>100</v>
      </c>
      <c r="E27" s="58">
        <v>357564</v>
      </c>
      <c r="F27" s="57">
        <v>357564</v>
      </c>
      <c r="G27" s="59">
        <f aca="true" t="shared" si="4" ref="G27:G33">E27+F27</f>
        <v>715128</v>
      </c>
      <c r="H27" s="45">
        <f t="shared" si="3"/>
        <v>0.8199590983586991</v>
      </c>
      <c r="I27" s="46">
        <f t="shared" si="3"/>
        <v>0.8199590983586991</v>
      </c>
    </row>
    <row r="28" spans="1:9" ht="24">
      <c r="A28" s="31" t="s">
        <v>24</v>
      </c>
      <c r="B28" s="58">
        <v>286687.17</v>
      </c>
      <c r="C28" s="57">
        <v>271393.52</v>
      </c>
      <c r="D28" s="59">
        <f t="shared" si="0"/>
        <v>94.66538736281782</v>
      </c>
      <c r="E28" s="58">
        <v>340564</v>
      </c>
      <c r="F28" s="57">
        <v>332482.4</v>
      </c>
      <c r="G28" s="59">
        <f t="shared" si="4"/>
        <v>673046.4</v>
      </c>
      <c r="H28" s="45">
        <f t="shared" si="3"/>
        <v>1.1879289889394073</v>
      </c>
      <c r="I28" s="46">
        <f t="shared" si="3"/>
        <v>1.2250933625828648</v>
      </c>
    </row>
    <row r="29" spans="1:9" ht="24">
      <c r="A29" s="31" t="s">
        <v>25</v>
      </c>
      <c r="B29" s="58">
        <v>522302.7</v>
      </c>
      <c r="C29" s="57">
        <v>520310.64</v>
      </c>
      <c r="D29" s="59">
        <f t="shared" si="0"/>
        <v>99.61860047822843</v>
      </c>
      <c r="E29" s="58">
        <v>604239.1</v>
      </c>
      <c r="F29" s="57">
        <v>596386.2</v>
      </c>
      <c r="G29" s="59">
        <f t="shared" si="4"/>
        <v>1200625.2999999998</v>
      </c>
      <c r="H29" s="45">
        <f t="shared" si="3"/>
        <v>1.1568753138745023</v>
      </c>
      <c r="I29" s="46">
        <f t="shared" si="3"/>
        <v>1.1462118091607736</v>
      </c>
    </row>
    <row r="30" spans="1:9" ht="12.75">
      <c r="A30" s="31" t="s">
        <v>26</v>
      </c>
      <c r="B30" s="58">
        <v>17669.2</v>
      </c>
      <c r="C30" s="57">
        <v>16694.7</v>
      </c>
      <c r="D30" s="59">
        <f t="shared" si="0"/>
        <v>94.48475312973989</v>
      </c>
      <c r="E30" s="58">
        <v>18176.2</v>
      </c>
      <c r="F30" s="57">
        <v>17260.8</v>
      </c>
      <c r="G30" s="59">
        <f t="shared" si="4"/>
        <v>35437</v>
      </c>
      <c r="H30" s="45">
        <f t="shared" si="3"/>
        <v>1.0286939985964276</v>
      </c>
      <c r="I30" s="46">
        <f t="shared" si="3"/>
        <v>1.033908965120667</v>
      </c>
    </row>
    <row r="31" spans="1:9" ht="24">
      <c r="A31" s="31" t="s">
        <v>88</v>
      </c>
      <c r="B31" s="58">
        <v>0</v>
      </c>
      <c r="C31" s="57">
        <v>0</v>
      </c>
      <c r="D31" s="59" t="e">
        <f t="shared" si="0"/>
        <v>#DIV/0!</v>
      </c>
      <c r="E31" s="58">
        <v>324.5</v>
      </c>
      <c r="F31" s="57">
        <v>324.5</v>
      </c>
      <c r="G31" s="59">
        <f t="shared" si="4"/>
        <v>649</v>
      </c>
      <c r="H31" s="45" t="e">
        <f t="shared" si="3"/>
        <v>#DIV/0!</v>
      </c>
      <c r="I31" s="46" t="e">
        <f t="shared" si="3"/>
        <v>#DIV/0!</v>
      </c>
    </row>
    <row r="32" spans="1:9" ht="12.75">
      <c r="A32" s="31" t="s">
        <v>62</v>
      </c>
      <c r="B32" s="58">
        <v>905</v>
      </c>
      <c r="C32" s="57">
        <v>904.4</v>
      </c>
      <c r="D32" s="59">
        <f t="shared" si="0"/>
        <v>99.93370165745856</v>
      </c>
      <c r="E32" s="58">
        <v>1000</v>
      </c>
      <c r="F32" s="57">
        <v>909.4</v>
      </c>
      <c r="G32" s="59">
        <f t="shared" si="4"/>
        <v>1909.4</v>
      </c>
      <c r="H32" s="45">
        <f t="shared" si="3"/>
        <v>1.1049723756906078</v>
      </c>
      <c r="I32" s="46">
        <f t="shared" si="3"/>
        <v>1.0055285272003538</v>
      </c>
    </row>
    <row r="33" spans="1:9" ht="48">
      <c r="A33" s="31" t="s">
        <v>63</v>
      </c>
      <c r="B33" s="58">
        <v>0</v>
      </c>
      <c r="C33" s="57">
        <v>-391.88</v>
      </c>
      <c r="D33" s="59" t="e">
        <f t="shared" si="0"/>
        <v>#DIV/0!</v>
      </c>
      <c r="E33" s="58">
        <v>0</v>
      </c>
      <c r="F33" s="57">
        <v>-0.4</v>
      </c>
      <c r="G33" s="59">
        <f t="shared" si="4"/>
        <v>-0.4</v>
      </c>
      <c r="H33" s="45" t="e">
        <f t="shared" si="3"/>
        <v>#DIV/0!</v>
      </c>
      <c r="I33" s="46">
        <f t="shared" si="3"/>
        <v>0.0010207206287639074</v>
      </c>
    </row>
    <row r="34" spans="1:9" ht="12.75">
      <c r="A34" s="79" t="s">
        <v>27</v>
      </c>
      <c r="B34" s="80">
        <f>B8+B25</f>
        <v>1521832.91</v>
      </c>
      <c r="C34" s="81">
        <f>C8+C25</f>
        <v>1506429.2599999998</v>
      </c>
      <c r="D34" s="82">
        <f t="shared" si="0"/>
        <v>98.9878225198849</v>
      </c>
      <c r="E34" s="80">
        <f>E8+E25</f>
        <v>1663011.2000000002</v>
      </c>
      <c r="F34" s="80">
        <f>F8+F25</f>
        <v>1651206.5000000002</v>
      </c>
      <c r="G34" s="94">
        <f>E34+F34</f>
        <v>3314217.7</v>
      </c>
      <c r="H34" s="83">
        <f t="shared" si="3"/>
        <v>1.0927685878471378</v>
      </c>
      <c r="I34" s="84">
        <f t="shared" si="3"/>
        <v>1.0961062320311015</v>
      </c>
    </row>
    <row r="35" spans="1:9" ht="12.75">
      <c r="A35" s="32"/>
      <c r="B35" s="61"/>
      <c r="C35" s="62"/>
      <c r="D35" s="63"/>
      <c r="E35" s="61"/>
      <c r="F35" s="62"/>
      <c r="G35" s="95"/>
      <c r="H35" s="47" t="e">
        <f t="shared" si="3"/>
        <v>#DIV/0!</v>
      </c>
      <c r="I35" s="48" t="e">
        <f t="shared" si="3"/>
        <v>#DIV/0!</v>
      </c>
    </row>
    <row r="36" spans="1:9" ht="12.75">
      <c r="A36" s="78" t="s">
        <v>12</v>
      </c>
      <c r="B36" s="73">
        <f>SUM(B37:B44)</f>
        <v>99983.49999999999</v>
      </c>
      <c r="C36" s="74">
        <f>SUM(C37:C44)</f>
        <v>99774.70000000001</v>
      </c>
      <c r="D36" s="75">
        <f aca="true" t="shared" si="5" ref="D36:D42">C36/B36*100</f>
        <v>99.7911655423145</v>
      </c>
      <c r="E36" s="74">
        <f>SUM(E37:E44)</f>
        <v>113477.50000000001</v>
      </c>
      <c r="F36" s="74">
        <f>SUM(F37:F44)</f>
        <v>107859.2</v>
      </c>
      <c r="G36" s="96">
        <f>E36+F36</f>
        <v>221336.7</v>
      </c>
      <c r="H36" s="76">
        <f t="shared" si="3"/>
        <v>1.1349622687743481</v>
      </c>
      <c r="I36" s="77">
        <f t="shared" si="3"/>
        <v>1.0810275550815986</v>
      </c>
    </row>
    <row r="37" spans="1:9" ht="24">
      <c r="A37" s="38" t="s">
        <v>39</v>
      </c>
      <c r="B37" s="65">
        <v>1898</v>
      </c>
      <c r="C37" s="57">
        <v>1897.8</v>
      </c>
      <c r="D37" s="66">
        <f>C37/B37*100</f>
        <v>99.98946259220232</v>
      </c>
      <c r="E37" s="65">
        <v>2281.1</v>
      </c>
      <c r="F37" s="57">
        <v>2194.7</v>
      </c>
      <c r="G37" s="66">
        <f>F37/E37*100</f>
        <v>96.21235368900969</v>
      </c>
      <c r="H37" s="49">
        <f t="shared" si="3"/>
        <v>1.2018440463645943</v>
      </c>
      <c r="I37" s="50">
        <f t="shared" si="3"/>
        <v>1.1564443039308672</v>
      </c>
    </row>
    <row r="38" spans="1:9" ht="36">
      <c r="A38" s="38" t="s">
        <v>40</v>
      </c>
      <c r="B38" s="65">
        <v>1895</v>
      </c>
      <c r="C38" s="57">
        <v>1894.9</v>
      </c>
      <c r="D38" s="66">
        <f t="shared" si="5"/>
        <v>99.99472295514512</v>
      </c>
      <c r="E38" s="65">
        <v>2030</v>
      </c>
      <c r="F38" s="57">
        <v>1885</v>
      </c>
      <c r="G38" s="66">
        <f aca="true" t="shared" si="6" ref="G38:G44">F38/E38*100</f>
        <v>92.85714285714286</v>
      </c>
      <c r="H38" s="49">
        <f t="shared" si="3"/>
        <v>1.071240105540897</v>
      </c>
      <c r="I38" s="50">
        <f t="shared" si="3"/>
        <v>0.9947754498918149</v>
      </c>
    </row>
    <row r="39" spans="1:9" ht="36">
      <c r="A39" s="38" t="s">
        <v>41</v>
      </c>
      <c r="B39" s="65">
        <v>74864.4</v>
      </c>
      <c r="C39" s="57">
        <v>74818.1</v>
      </c>
      <c r="D39" s="66">
        <f t="shared" si="5"/>
        <v>99.93815485063664</v>
      </c>
      <c r="E39" s="65">
        <v>81075.3</v>
      </c>
      <c r="F39" s="57">
        <v>76905.4</v>
      </c>
      <c r="G39" s="66">
        <f t="shared" si="6"/>
        <v>94.85675662008033</v>
      </c>
      <c r="H39" s="49">
        <f t="shared" si="3"/>
        <v>1.0829619952874798</v>
      </c>
      <c r="I39" s="50">
        <f t="shared" si="3"/>
        <v>1.0278983294149409</v>
      </c>
    </row>
    <row r="40" spans="1:9" ht="12.75">
      <c r="A40" s="38" t="s">
        <v>69</v>
      </c>
      <c r="B40" s="65">
        <v>5.9</v>
      </c>
      <c r="C40" s="57">
        <v>0</v>
      </c>
      <c r="D40" s="66">
        <f t="shared" si="5"/>
        <v>0</v>
      </c>
      <c r="E40" s="65">
        <v>25.5</v>
      </c>
      <c r="F40" s="57">
        <v>25.5</v>
      </c>
      <c r="G40" s="66">
        <f t="shared" si="6"/>
        <v>100</v>
      </c>
      <c r="H40" s="49">
        <f t="shared" si="3"/>
        <v>4.322033898305085</v>
      </c>
      <c r="I40" s="50" t="e">
        <f t="shared" si="3"/>
        <v>#DIV/0!</v>
      </c>
    </row>
    <row r="41" spans="1:9" ht="36">
      <c r="A41" s="38" t="s">
        <v>42</v>
      </c>
      <c r="B41" s="65">
        <v>7697</v>
      </c>
      <c r="C41" s="57">
        <v>7683.8</v>
      </c>
      <c r="D41" s="66">
        <f t="shared" si="5"/>
        <v>99.82850461218656</v>
      </c>
      <c r="E41" s="65">
        <v>10163.8</v>
      </c>
      <c r="F41" s="57">
        <v>9454.8</v>
      </c>
      <c r="G41" s="66">
        <f t="shared" si="6"/>
        <v>93.02426257895668</v>
      </c>
      <c r="H41" s="49">
        <f t="shared" si="3"/>
        <v>1.3204885020137715</v>
      </c>
      <c r="I41" s="50">
        <f t="shared" si="3"/>
        <v>1.230484916317447</v>
      </c>
    </row>
    <row r="42" spans="1:9" ht="12.75">
      <c r="A42" s="38" t="s">
        <v>74</v>
      </c>
      <c r="B42" s="65">
        <v>0</v>
      </c>
      <c r="C42" s="57">
        <v>0</v>
      </c>
      <c r="D42" s="66" t="e">
        <f t="shared" si="5"/>
        <v>#DIV/0!</v>
      </c>
      <c r="E42" s="65">
        <v>0</v>
      </c>
      <c r="F42" s="57">
        <v>0</v>
      </c>
      <c r="G42" s="66" t="e">
        <f t="shared" si="6"/>
        <v>#DIV/0!</v>
      </c>
      <c r="H42" s="49" t="e">
        <f aca="true" t="shared" si="7" ref="H42:I84">E42/B42</f>
        <v>#DIV/0!</v>
      </c>
      <c r="I42" s="50" t="e">
        <f t="shared" si="7"/>
        <v>#DIV/0!</v>
      </c>
    </row>
    <row r="43" spans="1:9" ht="12.75">
      <c r="A43" s="38" t="s">
        <v>43</v>
      </c>
      <c r="B43" s="65">
        <v>0</v>
      </c>
      <c r="C43" s="57">
        <v>0</v>
      </c>
      <c r="D43" s="66">
        <v>0</v>
      </c>
      <c r="E43" s="65">
        <v>0</v>
      </c>
      <c r="F43" s="57">
        <v>0</v>
      </c>
      <c r="G43" s="66" t="e">
        <f t="shared" si="6"/>
        <v>#DIV/0!</v>
      </c>
      <c r="H43" s="49" t="e">
        <f t="shared" si="7"/>
        <v>#DIV/0!</v>
      </c>
      <c r="I43" s="50" t="e">
        <f t="shared" si="7"/>
        <v>#DIV/0!</v>
      </c>
    </row>
    <row r="44" spans="1:9" ht="12.75">
      <c r="A44" s="38" t="s">
        <v>44</v>
      </c>
      <c r="B44" s="65">
        <v>13623.2</v>
      </c>
      <c r="C44" s="57">
        <v>13480.1</v>
      </c>
      <c r="D44" s="66">
        <f aca="true" t="shared" si="8" ref="D44:D53">C44/B44*100</f>
        <v>98.94958600035234</v>
      </c>
      <c r="E44" s="65">
        <v>17901.8</v>
      </c>
      <c r="F44" s="57">
        <v>17393.8</v>
      </c>
      <c r="G44" s="66">
        <f t="shared" si="6"/>
        <v>97.16229652884067</v>
      </c>
      <c r="H44" s="49">
        <f t="shared" si="7"/>
        <v>1.314067179517294</v>
      </c>
      <c r="I44" s="50">
        <f t="shared" si="7"/>
        <v>1.2903316740973731</v>
      </c>
    </row>
    <row r="45" spans="1:9" ht="12.75">
      <c r="A45" s="78" t="s">
        <v>32</v>
      </c>
      <c r="B45" s="73">
        <f>B46</f>
        <v>1291.2</v>
      </c>
      <c r="C45" s="74">
        <f>C46</f>
        <v>1291.2</v>
      </c>
      <c r="D45" s="75">
        <f t="shared" si="8"/>
        <v>100</v>
      </c>
      <c r="E45" s="74">
        <f>E46</f>
        <v>1410</v>
      </c>
      <c r="F45" s="74">
        <f>F46</f>
        <v>1410</v>
      </c>
      <c r="G45" s="75">
        <f>F45/E45*100</f>
        <v>100</v>
      </c>
      <c r="H45" s="76">
        <f t="shared" si="7"/>
        <v>1.092007434944238</v>
      </c>
      <c r="I45" s="77">
        <f t="shared" si="7"/>
        <v>1.092007434944238</v>
      </c>
    </row>
    <row r="46" spans="1:9" ht="12.75">
      <c r="A46" s="38" t="s">
        <v>45</v>
      </c>
      <c r="B46" s="65">
        <v>1291.2</v>
      </c>
      <c r="C46" s="57">
        <v>1291.2</v>
      </c>
      <c r="D46" s="63">
        <f t="shared" si="8"/>
        <v>100</v>
      </c>
      <c r="E46" s="65">
        <v>1410</v>
      </c>
      <c r="F46" s="57">
        <v>1410</v>
      </c>
      <c r="G46" s="63">
        <f>F46/E46*100</f>
        <v>100</v>
      </c>
      <c r="H46" s="49">
        <f t="shared" si="7"/>
        <v>1.092007434944238</v>
      </c>
      <c r="I46" s="50">
        <f t="shared" si="7"/>
        <v>1.092007434944238</v>
      </c>
    </row>
    <row r="47" spans="1:9" ht="24">
      <c r="A47" s="78" t="s">
        <v>13</v>
      </c>
      <c r="B47" s="73">
        <f>B48+B49</f>
        <v>5442.7</v>
      </c>
      <c r="C47" s="74">
        <f>C48+C49</f>
        <v>5441.5</v>
      </c>
      <c r="D47" s="75">
        <f t="shared" si="8"/>
        <v>99.97795211935254</v>
      </c>
      <c r="E47" s="74">
        <f>E48+E49</f>
        <v>8332.9</v>
      </c>
      <c r="F47" s="74">
        <f>F48+F49</f>
        <v>8031.2</v>
      </c>
      <c r="G47" s="75">
        <f>F47/E47*100</f>
        <v>96.37941172940994</v>
      </c>
      <c r="H47" s="76">
        <f t="shared" si="7"/>
        <v>1.5310232053943815</v>
      </c>
      <c r="I47" s="77">
        <f t="shared" si="7"/>
        <v>1.4759165671230359</v>
      </c>
    </row>
    <row r="48" spans="1:9" ht="12" customHeight="1">
      <c r="A48" s="39" t="s">
        <v>80</v>
      </c>
      <c r="B48" s="65">
        <v>5442.7</v>
      </c>
      <c r="C48" s="57">
        <v>5441.5</v>
      </c>
      <c r="D48" s="66">
        <f t="shared" si="8"/>
        <v>99.97795211935254</v>
      </c>
      <c r="E48" s="65">
        <v>8182.9</v>
      </c>
      <c r="F48" s="57">
        <v>7881.2</v>
      </c>
      <c r="G48" s="66">
        <f>F48/E48*100</f>
        <v>96.3130430531963</v>
      </c>
      <c r="H48" s="67">
        <f t="shared" si="7"/>
        <v>1.5034633545850404</v>
      </c>
      <c r="I48" s="68">
        <f t="shared" si="7"/>
        <v>1.4483506386106773</v>
      </c>
    </row>
    <row r="49" spans="1:9" ht="23.25" customHeight="1">
      <c r="A49" s="39" t="s">
        <v>81</v>
      </c>
      <c r="B49" s="65">
        <v>0</v>
      </c>
      <c r="C49" s="57">
        <v>0</v>
      </c>
      <c r="D49" s="66" t="e">
        <f t="shared" si="8"/>
        <v>#DIV/0!</v>
      </c>
      <c r="E49" s="65">
        <v>150</v>
      </c>
      <c r="F49" s="57">
        <v>150</v>
      </c>
      <c r="G49" s="66">
        <f>F49/E49*100</f>
        <v>100</v>
      </c>
      <c r="H49" s="67" t="e">
        <f t="shared" si="7"/>
        <v>#DIV/0!</v>
      </c>
      <c r="I49" s="68" t="e">
        <f t="shared" si="7"/>
        <v>#DIV/0!</v>
      </c>
    </row>
    <row r="50" spans="1:9" ht="12.75">
      <c r="A50" s="78" t="s">
        <v>14</v>
      </c>
      <c r="B50" s="73">
        <f>SUM(B51:B56)</f>
        <v>143691.19999999998</v>
      </c>
      <c r="C50" s="74">
        <f>SUM(C51:C56)</f>
        <v>141181.5</v>
      </c>
      <c r="D50" s="75">
        <f t="shared" si="8"/>
        <v>98.2534073067801</v>
      </c>
      <c r="E50" s="74">
        <f>SUM(E51:E56)</f>
        <v>166117.3</v>
      </c>
      <c r="F50" s="74">
        <f>SUM(F51:F56)</f>
        <v>164697.59999999998</v>
      </c>
      <c r="G50" s="75">
        <f>F50/E50*100</f>
        <v>99.14536294534042</v>
      </c>
      <c r="H50" s="76">
        <f t="shared" si="7"/>
        <v>1.15607149219994</v>
      </c>
      <c r="I50" s="77">
        <f t="shared" si="7"/>
        <v>1.1665664410705368</v>
      </c>
    </row>
    <row r="51" spans="1:9" ht="12.75">
      <c r="A51" s="38" t="s">
        <v>82</v>
      </c>
      <c r="B51" s="65">
        <v>100</v>
      </c>
      <c r="C51" s="57">
        <v>100</v>
      </c>
      <c r="D51" s="66">
        <f t="shared" si="8"/>
        <v>100</v>
      </c>
      <c r="E51" s="65">
        <v>0</v>
      </c>
      <c r="F51" s="57">
        <v>0</v>
      </c>
      <c r="G51" s="66" t="e">
        <f>F51/E51*100</f>
        <v>#DIV/0!</v>
      </c>
      <c r="H51" s="49">
        <f>E51/B51</f>
        <v>0</v>
      </c>
      <c r="I51" s="50">
        <f>F51/C51</f>
        <v>0</v>
      </c>
    </row>
    <row r="52" spans="1:9" ht="12.75">
      <c r="A52" s="38" t="s">
        <v>64</v>
      </c>
      <c r="B52" s="65">
        <v>25772</v>
      </c>
      <c r="C52" s="57">
        <v>25771.9</v>
      </c>
      <c r="D52" s="66">
        <f t="shared" si="8"/>
        <v>99.99961198199597</v>
      </c>
      <c r="E52" s="65">
        <v>36170.1</v>
      </c>
      <c r="F52" s="57">
        <v>36109</v>
      </c>
      <c r="G52" s="66">
        <f aca="true" t="shared" si="9" ref="G52:G70">F52/E52*100</f>
        <v>99.83107594394265</v>
      </c>
      <c r="H52" s="49">
        <f>E52/B52</f>
        <v>1.4034650007760359</v>
      </c>
      <c r="I52" s="50">
        <f>F52/C52</f>
        <v>1.4010996472902657</v>
      </c>
    </row>
    <row r="53" spans="1:9" ht="12.75">
      <c r="A53" s="38" t="s">
        <v>86</v>
      </c>
      <c r="B53" s="65">
        <v>0</v>
      </c>
      <c r="C53" s="57">
        <v>0</v>
      </c>
      <c r="D53" s="66" t="e">
        <f t="shared" si="8"/>
        <v>#DIV/0!</v>
      </c>
      <c r="E53" s="65">
        <v>0</v>
      </c>
      <c r="F53" s="57">
        <v>0</v>
      </c>
      <c r="G53" s="66" t="e">
        <f t="shared" si="9"/>
        <v>#DIV/0!</v>
      </c>
      <c r="H53" s="49"/>
      <c r="I53" s="50"/>
    </row>
    <row r="54" spans="1:9" ht="12.75">
      <c r="A54" s="38" t="s">
        <v>46</v>
      </c>
      <c r="B54" s="65">
        <v>27131.3</v>
      </c>
      <c r="C54" s="57">
        <v>26930.2</v>
      </c>
      <c r="D54" s="66">
        <f aca="true" t="shared" si="10" ref="D54:D70">C54/B54*100</f>
        <v>99.25878966359888</v>
      </c>
      <c r="E54" s="65">
        <v>27954.5</v>
      </c>
      <c r="F54" s="57">
        <v>26701.1</v>
      </c>
      <c r="G54" s="66">
        <f t="shared" si="9"/>
        <v>95.51628539233397</v>
      </c>
      <c r="H54" s="49">
        <f t="shared" si="7"/>
        <v>1.0303413400758534</v>
      </c>
      <c r="I54" s="50">
        <f t="shared" si="7"/>
        <v>0.991492822184759</v>
      </c>
    </row>
    <row r="55" spans="1:9" ht="12.75">
      <c r="A55" s="38" t="s">
        <v>72</v>
      </c>
      <c r="B55" s="65">
        <v>86459</v>
      </c>
      <c r="C55" s="57">
        <v>84978.1</v>
      </c>
      <c r="D55" s="66">
        <f t="shared" si="10"/>
        <v>98.28716501463121</v>
      </c>
      <c r="E55" s="65">
        <v>94985.2</v>
      </c>
      <c r="F55" s="57">
        <v>94899.7</v>
      </c>
      <c r="G55" s="66">
        <f t="shared" si="9"/>
        <v>99.9099859767627</v>
      </c>
      <c r="H55" s="49">
        <f t="shared" si="7"/>
        <v>1.0986155287477302</v>
      </c>
      <c r="I55" s="50">
        <f t="shared" si="7"/>
        <v>1.1167547874099326</v>
      </c>
    </row>
    <row r="56" spans="1:9" ht="12.75">
      <c r="A56" s="38" t="s">
        <v>47</v>
      </c>
      <c r="B56" s="65">
        <v>4228.9</v>
      </c>
      <c r="C56" s="57">
        <v>3401.3</v>
      </c>
      <c r="D56" s="66">
        <f t="shared" si="10"/>
        <v>80.42989902811607</v>
      </c>
      <c r="E56" s="65">
        <v>7007.5</v>
      </c>
      <c r="F56" s="57">
        <v>6987.8</v>
      </c>
      <c r="G56" s="66">
        <f t="shared" si="9"/>
        <v>99.71887263646094</v>
      </c>
      <c r="H56" s="49">
        <f t="shared" si="7"/>
        <v>1.657050296767481</v>
      </c>
      <c r="I56" s="50">
        <f t="shared" si="7"/>
        <v>2.054449769205892</v>
      </c>
    </row>
    <row r="57" spans="1:9" ht="12.75">
      <c r="A57" s="78" t="s">
        <v>5</v>
      </c>
      <c r="B57" s="73">
        <f>SUM(B58:B61)</f>
        <v>336697.4</v>
      </c>
      <c r="C57" s="74">
        <f>SUM(C58:C61)</f>
        <v>325953.6</v>
      </c>
      <c r="D57" s="75">
        <f t="shared" si="10"/>
        <v>96.80906356865243</v>
      </c>
      <c r="E57" s="74">
        <f>SUM(E58:E61)</f>
        <v>385394.4</v>
      </c>
      <c r="F57" s="74">
        <f>SUM(F58:F61)</f>
        <v>375247.10000000003</v>
      </c>
      <c r="G57" s="75">
        <f>F57/E57*100</f>
        <v>97.3670349128062</v>
      </c>
      <c r="H57" s="76">
        <f t="shared" si="7"/>
        <v>1.1446313514746476</v>
      </c>
      <c r="I57" s="77">
        <f t="shared" si="7"/>
        <v>1.1512285797733177</v>
      </c>
    </row>
    <row r="58" spans="1:9" ht="12.75">
      <c r="A58" s="38" t="s">
        <v>48</v>
      </c>
      <c r="B58" s="65">
        <v>1679.7</v>
      </c>
      <c r="C58" s="57">
        <v>1659.3</v>
      </c>
      <c r="D58" s="66">
        <f t="shared" si="10"/>
        <v>98.78549741025182</v>
      </c>
      <c r="E58" s="65">
        <v>1428.9</v>
      </c>
      <c r="F58" s="57">
        <v>1428.9</v>
      </c>
      <c r="G58" s="66">
        <f t="shared" si="9"/>
        <v>100</v>
      </c>
      <c r="H58" s="49">
        <f t="shared" si="7"/>
        <v>0.8506876227897839</v>
      </c>
      <c r="I58" s="50">
        <f t="shared" si="7"/>
        <v>0.8611462664979209</v>
      </c>
    </row>
    <row r="59" spans="1:9" ht="12.75">
      <c r="A59" s="38" t="s">
        <v>49</v>
      </c>
      <c r="B59" s="65">
        <v>308834.1</v>
      </c>
      <c r="C59" s="57">
        <v>298258</v>
      </c>
      <c r="D59" s="66">
        <f t="shared" si="10"/>
        <v>96.575475311826</v>
      </c>
      <c r="E59" s="65">
        <v>340811.8</v>
      </c>
      <c r="F59" s="57">
        <v>331930.9</v>
      </c>
      <c r="G59" s="66">
        <f t="shared" si="9"/>
        <v>97.39419233723716</v>
      </c>
      <c r="H59" s="49">
        <f t="shared" si="7"/>
        <v>1.103543293956205</v>
      </c>
      <c r="I59" s="50">
        <f t="shared" si="7"/>
        <v>1.1128985643302107</v>
      </c>
    </row>
    <row r="60" spans="1:9" ht="12.75">
      <c r="A60" s="38" t="s">
        <v>66</v>
      </c>
      <c r="B60" s="65">
        <v>19267.9</v>
      </c>
      <c r="C60" s="57">
        <v>19120.8</v>
      </c>
      <c r="D60" s="66">
        <f t="shared" si="10"/>
        <v>99.2365540614182</v>
      </c>
      <c r="E60" s="65">
        <v>35443.2</v>
      </c>
      <c r="F60" s="57">
        <v>34799.6</v>
      </c>
      <c r="G60" s="66">
        <f t="shared" si="9"/>
        <v>98.18413687251716</v>
      </c>
      <c r="H60" s="49">
        <f t="shared" si="7"/>
        <v>1.8394947036262381</v>
      </c>
      <c r="I60" s="50">
        <f t="shared" si="7"/>
        <v>1.8199866114388519</v>
      </c>
    </row>
    <row r="61" spans="1:9" ht="24">
      <c r="A61" s="38" t="s">
        <v>75</v>
      </c>
      <c r="B61" s="65">
        <v>6915.7</v>
      </c>
      <c r="C61" s="57">
        <v>6915.5</v>
      </c>
      <c r="D61" s="66">
        <f t="shared" si="10"/>
        <v>99.99710802955593</v>
      </c>
      <c r="E61" s="65">
        <v>7710.5</v>
      </c>
      <c r="F61" s="57">
        <v>7087.7</v>
      </c>
      <c r="G61" s="66">
        <f t="shared" si="9"/>
        <v>91.92270280785941</v>
      </c>
      <c r="H61" s="49">
        <f t="shared" si="7"/>
        <v>1.1149269054470263</v>
      </c>
      <c r="I61" s="50">
        <f t="shared" si="7"/>
        <v>1.0249005856409514</v>
      </c>
    </row>
    <row r="62" spans="1:9" ht="12.75">
      <c r="A62" s="78" t="s">
        <v>6</v>
      </c>
      <c r="B62" s="73">
        <f>SUM(B63:B67)</f>
        <v>605543.3</v>
      </c>
      <c r="C62" s="74">
        <f>SUM(C63:C67)</f>
        <v>597828.2</v>
      </c>
      <c r="D62" s="75">
        <f t="shared" si="10"/>
        <v>98.72592100350212</v>
      </c>
      <c r="E62" s="74">
        <f>SUM(E63:E67)</f>
        <v>665895</v>
      </c>
      <c r="F62" s="74">
        <f>SUM(F63:F67)</f>
        <v>653701.7000000001</v>
      </c>
      <c r="G62" s="75">
        <f>F62/E62*100</f>
        <v>98.16888548494885</v>
      </c>
      <c r="H62" s="76">
        <f t="shared" si="7"/>
        <v>1.0996653748790548</v>
      </c>
      <c r="I62" s="77">
        <f t="shared" si="7"/>
        <v>1.0934607969312926</v>
      </c>
    </row>
    <row r="63" spans="1:9" ht="12.75">
      <c r="A63" s="38" t="s">
        <v>50</v>
      </c>
      <c r="B63" s="65">
        <v>183636.1</v>
      </c>
      <c r="C63" s="57">
        <v>182417.8</v>
      </c>
      <c r="D63" s="66">
        <f t="shared" si="10"/>
        <v>99.33656835447931</v>
      </c>
      <c r="E63" s="65">
        <v>202361.5</v>
      </c>
      <c r="F63" s="57">
        <v>194406.5</v>
      </c>
      <c r="G63" s="66">
        <f t="shared" si="9"/>
        <v>96.06891627112864</v>
      </c>
      <c r="H63" s="49">
        <f t="shared" si="7"/>
        <v>1.1019701463927845</v>
      </c>
      <c r="I63" s="50">
        <f t="shared" si="7"/>
        <v>1.0657211083567504</v>
      </c>
    </row>
    <row r="64" spans="1:9" ht="12.75">
      <c r="A64" s="38" t="s">
        <v>51</v>
      </c>
      <c r="B64" s="65">
        <v>342169.3</v>
      </c>
      <c r="C64" s="57">
        <v>336113.6</v>
      </c>
      <c r="D64" s="66">
        <f t="shared" si="10"/>
        <v>98.2302035863533</v>
      </c>
      <c r="E64" s="65">
        <v>374678.2</v>
      </c>
      <c r="F64" s="57">
        <v>373762.9</v>
      </c>
      <c r="G64" s="66">
        <f t="shared" si="9"/>
        <v>99.75571036692287</v>
      </c>
      <c r="H64" s="49">
        <f t="shared" si="7"/>
        <v>1.0950082313053802</v>
      </c>
      <c r="I64" s="50">
        <f t="shared" si="7"/>
        <v>1.112013616824788</v>
      </c>
    </row>
    <row r="65" spans="1:9" ht="12.75">
      <c r="A65" s="38" t="s">
        <v>65</v>
      </c>
      <c r="B65" s="65">
        <v>53832</v>
      </c>
      <c r="C65" s="57">
        <v>53610.5</v>
      </c>
      <c r="D65" s="66">
        <f t="shared" si="10"/>
        <v>99.58853470054986</v>
      </c>
      <c r="E65" s="65">
        <v>58699.1</v>
      </c>
      <c r="F65" s="57">
        <v>56375</v>
      </c>
      <c r="G65" s="66">
        <f t="shared" si="9"/>
        <v>96.0406547970923</v>
      </c>
      <c r="H65" s="49">
        <f t="shared" si="7"/>
        <v>1.0904127656412543</v>
      </c>
      <c r="I65" s="50">
        <f t="shared" si="7"/>
        <v>1.051566390912228</v>
      </c>
    </row>
    <row r="66" spans="1:9" ht="12.75">
      <c r="A66" s="38" t="s">
        <v>52</v>
      </c>
      <c r="B66" s="65">
        <v>423.3</v>
      </c>
      <c r="C66" s="57">
        <v>423.3</v>
      </c>
      <c r="D66" s="66">
        <f t="shared" si="10"/>
        <v>100</v>
      </c>
      <c r="E66" s="65">
        <v>460.4</v>
      </c>
      <c r="F66" s="57">
        <v>460.4</v>
      </c>
      <c r="G66" s="66">
        <f t="shared" si="9"/>
        <v>100</v>
      </c>
      <c r="H66" s="49">
        <f t="shared" si="7"/>
        <v>1.08764469643279</v>
      </c>
      <c r="I66" s="50">
        <f t="shared" si="7"/>
        <v>1.08764469643279</v>
      </c>
    </row>
    <row r="67" spans="1:9" ht="12.75">
      <c r="A67" s="38" t="s">
        <v>53</v>
      </c>
      <c r="B67" s="65">
        <v>25482.6</v>
      </c>
      <c r="C67" s="57">
        <v>25263</v>
      </c>
      <c r="D67" s="66">
        <f t="shared" si="10"/>
        <v>99.13823550187188</v>
      </c>
      <c r="E67" s="65">
        <v>29695.8</v>
      </c>
      <c r="F67" s="57">
        <v>28696.9</v>
      </c>
      <c r="G67" s="66">
        <f t="shared" si="9"/>
        <v>96.6362246512975</v>
      </c>
      <c r="H67" s="49">
        <f t="shared" si="7"/>
        <v>1.165336347154529</v>
      </c>
      <c r="I67" s="50">
        <f t="shared" si="7"/>
        <v>1.1359260578711952</v>
      </c>
    </row>
    <row r="68" spans="1:9" ht="12.75">
      <c r="A68" s="78" t="s">
        <v>33</v>
      </c>
      <c r="B68" s="73">
        <f>SUM(B69:B70)</f>
        <v>133810.6</v>
      </c>
      <c r="C68" s="74">
        <f>SUM(C69:C70)</f>
        <v>133299.5</v>
      </c>
      <c r="D68" s="75">
        <f t="shared" si="10"/>
        <v>99.61804221788108</v>
      </c>
      <c r="E68" s="74">
        <f>SUM(E69:E70)</f>
        <v>151617.5</v>
      </c>
      <c r="F68" s="74">
        <f>SUM(F69:F70)</f>
        <v>145766</v>
      </c>
      <c r="G68" s="75">
        <f>F68/E68*100</f>
        <v>96.14061701320757</v>
      </c>
      <c r="H68" s="76">
        <f t="shared" si="7"/>
        <v>1.1330754065821391</v>
      </c>
      <c r="I68" s="77">
        <f t="shared" si="7"/>
        <v>1.0935224813296374</v>
      </c>
    </row>
    <row r="69" spans="1:9" ht="12.75">
      <c r="A69" s="38" t="s">
        <v>54</v>
      </c>
      <c r="B69" s="65">
        <v>97671.2</v>
      </c>
      <c r="C69" s="57">
        <v>97371.8</v>
      </c>
      <c r="D69" s="66">
        <f t="shared" si="10"/>
        <v>99.69346132739231</v>
      </c>
      <c r="E69" s="65">
        <v>111988.8</v>
      </c>
      <c r="F69" s="57">
        <v>107817</v>
      </c>
      <c r="G69" s="66">
        <f t="shared" si="9"/>
        <v>96.27480605203377</v>
      </c>
      <c r="H69" s="49">
        <f t="shared" si="7"/>
        <v>1.1465897828633211</v>
      </c>
      <c r="I69" s="50">
        <f t="shared" si="7"/>
        <v>1.107271304422841</v>
      </c>
    </row>
    <row r="70" spans="1:9" ht="12.75">
      <c r="A70" s="38" t="s">
        <v>55</v>
      </c>
      <c r="B70" s="65">
        <v>36139.4</v>
      </c>
      <c r="C70" s="57">
        <v>35927.7</v>
      </c>
      <c r="D70" s="66">
        <f t="shared" si="10"/>
        <v>99.41421274287895</v>
      </c>
      <c r="E70" s="65">
        <v>39628.7</v>
      </c>
      <c r="F70" s="57">
        <v>37949</v>
      </c>
      <c r="G70" s="66">
        <f t="shared" si="9"/>
        <v>95.7614052441791</v>
      </c>
      <c r="H70" s="49">
        <f t="shared" si="7"/>
        <v>1.0965511325589246</v>
      </c>
      <c r="I70" s="50">
        <f t="shared" si="7"/>
        <v>1.0562602114802786</v>
      </c>
    </row>
    <row r="71" spans="1:9" ht="12.75" customHeight="1" hidden="1">
      <c r="A71" s="32" t="s">
        <v>67</v>
      </c>
      <c r="B71" s="64">
        <f>B72</f>
        <v>0</v>
      </c>
      <c r="C71" s="60">
        <f>C72</f>
        <v>0</v>
      </c>
      <c r="D71" s="63">
        <v>0</v>
      </c>
      <c r="E71" s="64"/>
      <c r="F71" s="60"/>
      <c r="G71" s="63"/>
      <c r="H71" s="47" t="e">
        <f t="shared" si="7"/>
        <v>#DIV/0!</v>
      </c>
      <c r="I71" s="48" t="e">
        <f t="shared" si="7"/>
        <v>#DIV/0!</v>
      </c>
    </row>
    <row r="72" spans="1:9" ht="12.75" customHeight="1" hidden="1">
      <c r="A72" s="38" t="s">
        <v>68</v>
      </c>
      <c r="B72" s="65">
        <v>0</v>
      </c>
      <c r="C72" s="57">
        <v>0</v>
      </c>
      <c r="D72" s="66">
        <v>0</v>
      </c>
      <c r="E72" s="65"/>
      <c r="F72" s="57"/>
      <c r="G72" s="66"/>
      <c r="H72" s="49" t="e">
        <f t="shared" si="7"/>
        <v>#DIV/0!</v>
      </c>
      <c r="I72" s="50" t="e">
        <f t="shared" si="7"/>
        <v>#DIV/0!</v>
      </c>
    </row>
    <row r="73" spans="1:9" ht="12.75">
      <c r="A73" s="78" t="s">
        <v>7</v>
      </c>
      <c r="B73" s="73">
        <f>B74+B75+B76+B77+B78</f>
        <v>161551.5</v>
      </c>
      <c r="C73" s="74">
        <f>C74+C75+C76+C77+C78</f>
        <v>161171.4</v>
      </c>
      <c r="D73" s="75">
        <f aca="true" t="shared" si="11" ref="D73:D84">C73/B73*100</f>
        <v>99.76471899053861</v>
      </c>
      <c r="E73" s="74">
        <f>E74+E75+E76+E77+E78</f>
        <v>179700.9</v>
      </c>
      <c r="F73" s="74">
        <f>F74+F75+F76+F77+F78</f>
        <v>178390.9</v>
      </c>
      <c r="G73" s="75">
        <f>F73/E73*100</f>
        <v>99.27101088530998</v>
      </c>
      <c r="H73" s="76">
        <f t="shared" si="7"/>
        <v>1.1123443607765944</v>
      </c>
      <c r="I73" s="77">
        <f t="shared" si="7"/>
        <v>1.1068396750291924</v>
      </c>
    </row>
    <row r="74" spans="1:9" ht="12.75">
      <c r="A74" s="38" t="s">
        <v>56</v>
      </c>
      <c r="B74" s="65">
        <v>5665.3</v>
      </c>
      <c r="C74" s="57">
        <v>5665.3</v>
      </c>
      <c r="D74" s="66">
        <f t="shared" si="11"/>
        <v>100</v>
      </c>
      <c r="E74" s="65">
        <v>6046.4</v>
      </c>
      <c r="F74" s="57">
        <v>6046.4</v>
      </c>
      <c r="G74" s="66">
        <f aca="true" t="shared" si="12" ref="G74:G82">F74/E74*100</f>
        <v>100</v>
      </c>
      <c r="H74" s="49">
        <f t="shared" si="7"/>
        <v>1.0672691649162445</v>
      </c>
      <c r="I74" s="50">
        <f t="shared" si="7"/>
        <v>1.0672691649162445</v>
      </c>
    </row>
    <row r="75" spans="1:9" ht="12.75">
      <c r="A75" s="38" t="s">
        <v>57</v>
      </c>
      <c r="B75" s="65">
        <v>79549.2</v>
      </c>
      <c r="C75" s="57">
        <v>79518</v>
      </c>
      <c r="D75" s="66">
        <f t="shared" si="11"/>
        <v>99.96077898960644</v>
      </c>
      <c r="E75" s="65">
        <v>96709</v>
      </c>
      <c r="F75" s="57">
        <v>96239.8</v>
      </c>
      <c r="G75" s="66">
        <f t="shared" si="12"/>
        <v>99.51483315927163</v>
      </c>
      <c r="H75" s="49">
        <f t="shared" si="7"/>
        <v>1.2157130429972898</v>
      </c>
      <c r="I75" s="50">
        <f t="shared" si="7"/>
        <v>1.2102894942025706</v>
      </c>
    </row>
    <row r="76" spans="1:9" ht="12.75">
      <c r="A76" s="38" t="s">
        <v>58</v>
      </c>
      <c r="B76" s="65">
        <v>6053.3</v>
      </c>
      <c r="C76" s="57">
        <v>6004.7</v>
      </c>
      <c r="D76" s="66">
        <f t="shared" si="11"/>
        <v>99.19713214279814</v>
      </c>
      <c r="E76" s="65">
        <v>17935.9</v>
      </c>
      <c r="F76" s="57">
        <v>17920.6</v>
      </c>
      <c r="G76" s="66">
        <f t="shared" si="12"/>
        <v>99.91469622377464</v>
      </c>
      <c r="H76" s="49">
        <f t="shared" si="7"/>
        <v>2.962995390943783</v>
      </c>
      <c r="I76" s="50">
        <f t="shared" si="7"/>
        <v>2.984428864056489</v>
      </c>
    </row>
    <row r="77" spans="1:9" ht="12.75">
      <c r="A77" s="38" t="s">
        <v>59</v>
      </c>
      <c r="B77" s="65">
        <v>56107.4</v>
      </c>
      <c r="C77" s="57">
        <v>55810.1</v>
      </c>
      <c r="D77" s="66">
        <f t="shared" si="11"/>
        <v>99.47012337053579</v>
      </c>
      <c r="E77" s="65">
        <v>38861.9</v>
      </c>
      <c r="F77" s="57">
        <v>38075.9</v>
      </c>
      <c r="G77" s="66">
        <f t="shared" si="12"/>
        <v>97.97745349558308</v>
      </c>
      <c r="H77" s="49">
        <f t="shared" si="7"/>
        <v>0.6926341266927357</v>
      </c>
      <c r="I77" s="50">
        <f t="shared" si="7"/>
        <v>0.6822403113414955</v>
      </c>
    </row>
    <row r="78" spans="1:9" ht="12.75">
      <c r="A78" s="38" t="s">
        <v>60</v>
      </c>
      <c r="B78" s="65">
        <v>14176.3</v>
      </c>
      <c r="C78" s="57">
        <v>14173.3</v>
      </c>
      <c r="D78" s="66">
        <f t="shared" si="11"/>
        <v>99.97883791962641</v>
      </c>
      <c r="E78" s="65">
        <v>20147.7</v>
      </c>
      <c r="F78" s="57">
        <v>20108.2</v>
      </c>
      <c r="G78" s="66">
        <f t="shared" si="12"/>
        <v>99.80394784516346</v>
      </c>
      <c r="H78" s="49">
        <f t="shared" si="7"/>
        <v>1.421224155809344</v>
      </c>
      <c r="I78" s="50">
        <f t="shared" si="7"/>
        <v>1.4187380497131932</v>
      </c>
    </row>
    <row r="79" spans="1:9" ht="12.75">
      <c r="A79" s="78" t="s">
        <v>34</v>
      </c>
      <c r="B79" s="73">
        <f>B80+B81+B82</f>
        <v>18036.3</v>
      </c>
      <c r="C79" s="74">
        <f>C80+C81+C82</f>
        <v>17842.199999999997</v>
      </c>
      <c r="D79" s="75">
        <f t="shared" si="11"/>
        <v>98.92383692886013</v>
      </c>
      <c r="E79" s="74">
        <f>E80+E81+E82</f>
        <v>22001.800000000003</v>
      </c>
      <c r="F79" s="74">
        <f>F80+F81+F82</f>
        <v>21475</v>
      </c>
      <c r="G79" s="75">
        <f>F79/E79*100</f>
        <v>97.60565044678161</v>
      </c>
      <c r="H79" s="76">
        <f t="shared" si="7"/>
        <v>1.2198621668524035</v>
      </c>
      <c r="I79" s="77">
        <f t="shared" si="7"/>
        <v>1.203607178486958</v>
      </c>
    </row>
    <row r="80" spans="1:9" ht="12.75">
      <c r="A80" s="38" t="s">
        <v>71</v>
      </c>
      <c r="B80" s="65">
        <v>12893.4</v>
      </c>
      <c r="C80" s="57">
        <v>12700.3</v>
      </c>
      <c r="D80" s="66">
        <f t="shared" si="11"/>
        <v>98.50233452774287</v>
      </c>
      <c r="E80" s="65">
        <v>12440.2</v>
      </c>
      <c r="F80" s="57">
        <v>12181.5</v>
      </c>
      <c r="G80" s="66">
        <f t="shared" si="12"/>
        <v>97.92045143968747</v>
      </c>
      <c r="H80" s="49">
        <f t="shared" si="7"/>
        <v>0.9648502334527743</v>
      </c>
      <c r="I80" s="50">
        <f t="shared" si="7"/>
        <v>0.9591505712463486</v>
      </c>
    </row>
    <row r="81" spans="1:9" ht="12.75">
      <c r="A81" s="38" t="s">
        <v>79</v>
      </c>
      <c r="B81" s="65">
        <v>109.4</v>
      </c>
      <c r="C81" s="57">
        <v>109.4</v>
      </c>
      <c r="D81" s="66">
        <f t="shared" si="11"/>
        <v>100</v>
      </c>
      <c r="E81" s="65">
        <v>4658.6</v>
      </c>
      <c r="F81" s="57">
        <v>4658.6</v>
      </c>
      <c r="G81" s="66">
        <f t="shared" si="12"/>
        <v>100</v>
      </c>
      <c r="H81" s="49">
        <f t="shared" si="7"/>
        <v>42.58318098720293</v>
      </c>
      <c r="I81" s="50">
        <f t="shared" si="7"/>
        <v>42.58318098720293</v>
      </c>
    </row>
    <row r="82" spans="1:9" ht="12.75">
      <c r="A82" s="38" t="s">
        <v>70</v>
      </c>
      <c r="B82" s="65">
        <v>5033.5</v>
      </c>
      <c r="C82" s="57">
        <v>5032.5</v>
      </c>
      <c r="D82" s="66">
        <f t="shared" si="11"/>
        <v>99.98013310817522</v>
      </c>
      <c r="E82" s="65">
        <v>4903</v>
      </c>
      <c r="F82" s="57">
        <v>4634.9</v>
      </c>
      <c r="G82" s="66">
        <f t="shared" si="12"/>
        <v>94.53191923312258</v>
      </c>
      <c r="H82" s="49">
        <f t="shared" si="7"/>
        <v>0.97407370616867</v>
      </c>
      <c r="I82" s="50">
        <f t="shared" si="7"/>
        <v>0.9209935419771484</v>
      </c>
    </row>
    <row r="83" spans="1:9" ht="12.75">
      <c r="A83" s="78" t="s">
        <v>35</v>
      </c>
      <c r="B83" s="73">
        <v>3367.8</v>
      </c>
      <c r="C83" s="74">
        <v>3367.8</v>
      </c>
      <c r="D83" s="75">
        <f t="shared" si="11"/>
        <v>100</v>
      </c>
      <c r="E83" s="73">
        <v>4743</v>
      </c>
      <c r="F83" s="74">
        <v>4743</v>
      </c>
      <c r="G83" s="75">
        <f>F83/E83*100</f>
        <v>100</v>
      </c>
      <c r="H83" s="76">
        <f t="shared" si="7"/>
        <v>1.4083377872795295</v>
      </c>
      <c r="I83" s="77">
        <f t="shared" si="7"/>
        <v>1.4083377872795295</v>
      </c>
    </row>
    <row r="84" spans="1:9" ht="12.75">
      <c r="A84" s="79" t="s">
        <v>28</v>
      </c>
      <c r="B84" s="80">
        <f>B36+B45+B47+B50+B57+B62+B68+B73+B79+B83</f>
        <v>1509415.5000000002</v>
      </c>
      <c r="C84" s="85">
        <f>C36+C45+C47+C50+C57+C62+C68+C71+C73+C79+C83</f>
        <v>1487151.5999999999</v>
      </c>
      <c r="D84" s="82">
        <f t="shared" si="11"/>
        <v>98.5249985838889</v>
      </c>
      <c r="E84" s="85">
        <f>E36+E45+E47+E50+E57+E62+E68+E71+E73+E79+E83</f>
        <v>1698690.3</v>
      </c>
      <c r="F84" s="85">
        <f>F36+F45+F47+F50+F57+F62+F68+F71+F73+F79+F83</f>
        <v>1661321.7000000002</v>
      </c>
      <c r="G84" s="94">
        <f>F84/E84*100</f>
        <v>97.80015227025198</v>
      </c>
      <c r="H84" s="83">
        <f t="shared" si="7"/>
        <v>1.1253960887509105</v>
      </c>
      <c r="I84" s="84">
        <f t="shared" si="7"/>
        <v>1.1171165737238895</v>
      </c>
    </row>
    <row r="85" spans="1:9" ht="24.75" thickBot="1">
      <c r="A85" s="30" t="s">
        <v>29</v>
      </c>
      <c r="B85" s="69">
        <f>B34-B84</f>
        <v>12417.409999999683</v>
      </c>
      <c r="C85" s="70">
        <f>C34-C84</f>
        <v>19277.659999999916</v>
      </c>
      <c r="D85" s="71"/>
      <c r="E85" s="69"/>
      <c r="F85" s="70">
        <f>F34-F84</f>
        <v>-10115.199999999953</v>
      </c>
      <c r="G85" s="71"/>
      <c r="H85" s="51"/>
      <c r="I85" s="52"/>
    </row>
    <row r="86" spans="1:7" ht="12.75">
      <c r="A86" s="4"/>
      <c r="B86" s="4"/>
      <c r="C86" s="4"/>
      <c r="D86" s="4"/>
      <c r="E86" s="26" t="s">
        <v>37</v>
      </c>
      <c r="F86" s="27"/>
      <c r="G86" s="1"/>
    </row>
    <row r="87" spans="1:7" ht="12.75">
      <c r="A87" s="4"/>
      <c r="B87" s="4"/>
      <c r="C87" s="4"/>
      <c r="D87" s="4"/>
      <c r="E87" s="11"/>
      <c r="F87" s="12"/>
      <c r="G87" s="1"/>
    </row>
    <row r="88" spans="1:7" ht="12.75">
      <c r="A88" s="13"/>
      <c r="B88" s="13"/>
      <c r="C88" s="13"/>
      <c r="D88" s="13"/>
      <c r="E88" s="14"/>
      <c r="F88" s="15"/>
      <c r="G88" s="1"/>
    </row>
    <row r="89" spans="1:10" ht="12.75">
      <c r="A89" s="16"/>
      <c r="B89" s="16"/>
      <c r="C89" s="16"/>
      <c r="D89" s="16"/>
      <c r="E89" s="17"/>
      <c r="F89" s="17"/>
      <c r="G89" s="1"/>
      <c r="J89" s="6"/>
    </row>
    <row r="90" spans="1:7" ht="12.75">
      <c r="A90" s="18"/>
      <c r="B90" s="18"/>
      <c r="C90" s="18"/>
      <c r="D90" s="18"/>
      <c r="E90" s="19"/>
      <c r="F90" s="19"/>
      <c r="G90" s="1"/>
    </row>
    <row r="91" spans="1:7" ht="12.75">
      <c r="A91" s="20"/>
      <c r="B91" s="20"/>
      <c r="C91" s="20"/>
      <c r="D91" s="20"/>
      <c r="E91" s="21"/>
      <c r="F91" s="21"/>
      <c r="G91" s="3"/>
    </row>
    <row r="92" spans="1:7" ht="12.75">
      <c r="A92" s="20"/>
      <c r="B92" s="20"/>
      <c r="C92" s="20"/>
      <c r="D92" s="20"/>
      <c r="E92" s="21"/>
      <c r="F92" s="21"/>
      <c r="G92" s="3"/>
    </row>
    <row r="93" spans="1:7" ht="12.75">
      <c r="A93" s="22"/>
      <c r="B93" s="22"/>
      <c r="C93" s="22"/>
      <c r="D93" s="22"/>
      <c r="E93" s="21"/>
      <c r="F93" s="21"/>
      <c r="G93" s="1"/>
    </row>
    <row r="94" spans="1:7" ht="12.75">
      <c r="A94" s="22"/>
      <c r="B94" s="22"/>
      <c r="C94" s="22"/>
      <c r="D94" s="22"/>
      <c r="E94" s="21"/>
      <c r="F94" s="21"/>
      <c r="G94" s="3"/>
    </row>
    <row r="95" spans="1:7" ht="12.75">
      <c r="A95" s="23"/>
      <c r="B95" s="23"/>
      <c r="C95" s="23"/>
      <c r="D95" s="23"/>
      <c r="E95" s="19"/>
      <c r="F95" s="19"/>
      <c r="G95" s="3"/>
    </row>
    <row r="96" spans="1:7" ht="12.75">
      <c r="A96" s="22"/>
      <c r="B96" s="22"/>
      <c r="C96" s="22"/>
      <c r="D96" s="22"/>
      <c r="E96" s="21"/>
      <c r="F96" s="21"/>
      <c r="G96" s="3"/>
    </row>
    <row r="97" spans="1:7" ht="12.75">
      <c r="A97" s="22"/>
      <c r="B97" s="22"/>
      <c r="C97" s="22"/>
      <c r="D97" s="22"/>
      <c r="E97" s="21"/>
      <c r="F97" s="24"/>
      <c r="G97" s="3"/>
    </row>
    <row r="98" spans="1:7" ht="12.75">
      <c r="A98" s="22"/>
      <c r="B98" s="22"/>
      <c r="C98" s="22"/>
      <c r="D98" s="22"/>
      <c r="E98" s="21"/>
      <c r="F98" s="24"/>
      <c r="G98" s="1"/>
    </row>
    <row r="99" spans="1:7" ht="15">
      <c r="A99" s="22"/>
      <c r="B99" s="22"/>
      <c r="C99" s="22"/>
      <c r="D99" s="22"/>
      <c r="E99" s="21"/>
      <c r="F99" s="24"/>
      <c r="G99" s="5"/>
    </row>
    <row r="100" spans="1:7" ht="15">
      <c r="A100" s="22"/>
      <c r="B100" s="22"/>
      <c r="C100" s="22"/>
      <c r="D100" s="22"/>
      <c r="E100" s="21"/>
      <c r="F100" s="24"/>
      <c r="G100" s="5"/>
    </row>
    <row r="101" spans="1:7" ht="15">
      <c r="A101" s="22"/>
      <c r="B101" s="22"/>
      <c r="C101" s="22"/>
      <c r="D101" s="22"/>
      <c r="E101" s="21"/>
      <c r="F101" s="24"/>
      <c r="G101" s="5"/>
    </row>
    <row r="102" spans="1:7" ht="15">
      <c r="A102" s="22"/>
      <c r="B102" s="22"/>
      <c r="C102" s="22"/>
      <c r="D102" s="22"/>
      <c r="E102" s="21"/>
      <c r="F102" s="24"/>
      <c r="G102" s="5"/>
    </row>
    <row r="103" spans="1:7" ht="15">
      <c r="A103" s="22"/>
      <c r="B103" s="22"/>
      <c r="C103" s="22"/>
      <c r="D103" s="22"/>
      <c r="E103" s="21"/>
      <c r="F103" s="24"/>
      <c r="G103" s="5"/>
    </row>
    <row r="104" spans="1:7" ht="15">
      <c r="A104" s="22"/>
      <c r="B104" s="22"/>
      <c r="C104" s="22"/>
      <c r="D104" s="22"/>
      <c r="E104" s="21"/>
      <c r="F104" s="24"/>
      <c r="G104" s="5"/>
    </row>
    <row r="105" spans="1:6" ht="12.75">
      <c r="A105" s="7"/>
      <c r="B105" s="7"/>
      <c r="C105" s="7"/>
      <c r="D105" s="7"/>
      <c r="E105" s="7"/>
      <c r="F105" s="7"/>
    </row>
    <row r="106" spans="1:6" ht="12.75">
      <c r="A106" s="7"/>
      <c r="B106" s="7"/>
      <c r="C106" s="7"/>
      <c r="D106" s="7"/>
      <c r="E106" s="7"/>
      <c r="F106" s="7"/>
    </row>
  </sheetData>
  <sheetProtection/>
  <mergeCells count="6">
    <mergeCell ref="B5:D5"/>
    <mergeCell ref="E5:G5"/>
    <mergeCell ref="H5:I5"/>
    <mergeCell ref="A1:I1"/>
    <mergeCell ref="A2:I2"/>
    <mergeCell ref="A3:I3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BUD</cp:lastModifiedBy>
  <cp:lastPrinted>2022-01-11T08:02:14Z</cp:lastPrinted>
  <dcterms:created xsi:type="dcterms:W3CDTF">1999-05-18T09:48:14Z</dcterms:created>
  <dcterms:modified xsi:type="dcterms:W3CDTF">2023-01-18T05:44:15Z</dcterms:modified>
  <cp:category/>
  <cp:version/>
  <cp:contentType/>
  <cp:contentStatus/>
</cp:coreProperties>
</file>