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07.2021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<sst xmlns="http://schemas.openxmlformats.org/spreadsheetml/2006/main" count="92" uniqueCount="89">
  <si>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</si>
  <si>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</si>
  <si>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</si>
  <si>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</si>
  <si>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</si>
  <si>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</si>
  <si>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</si>
  <si>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</si>
  <si>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</si>
  <si>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</si>
  <si>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</si>
  <si>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</si>
  <si>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</si>
  <si>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</si>
  <si>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</si>
  <si>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</si>
  <si>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</si>
  <si>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</si>
  <si>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</si>
  <si>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</si>
  <si>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</si>
  <si>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</si>
  <si>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</si>
  <si>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</si>
  <si>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</si>
  <si>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</si>
  <si>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</si>
  <si>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</si>
  <si>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</si>
  <si>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</si>
  <si>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</si>
  <si>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</si>
  <si>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</si>
  <si>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</si>
  <si>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</si>
  <si>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</si>
  <si>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</si>
  <si>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</si>
  <si>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</si>
  <si>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</si>
  <si>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</si>
  <si>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</si>
  <si>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</si>
  <si>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</si>
  <si>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</si>
  <si>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</si>
  <si>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</si>
  <si>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</si>
  <si>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</si>
  <si>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</si>
  <si>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</si>
  <si>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</si>
  <si>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</si>
  <si>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</si>
  <si>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</si>
  <si>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</si>
  <si>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</si>
  <si>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</si>
  <si>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</si>
  <si>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</si>
  <si>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</si>
  <si>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</si>
  <si>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</si>
  <si>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</si>
  <si>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</si>
  <si>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</si>
  <si>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</si>
  <si>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</si>
  <si>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</si>
  <si>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</si>
  <si>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</si>
  <si>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</si>
  <si>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</si>
  <si>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</si>
  <si>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</si>
  <si>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</si>
  <si>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</si>
  <si>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</si>
  <si>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</si>
  <si>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</si>
  <si>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</si>
  <si>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</si>
  <si>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по плану</t>
  </si>
  <si>
    <t>по исполнению</t>
  </si>
  <si>
    <t>соотношение 2021г. к 2020г. (%)</t>
  </si>
  <si>
    <t xml:space="preserve">за II квартал </t>
  </si>
  <si>
    <t>6273,9</t>
  </si>
  <si>
    <t>Сельское хозяйство и рыболовство</t>
  </si>
  <si>
    <t>1654,3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</si>
</sst>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49" fontId="9" fillId="33" borderId="11" xfId="58" applyNumberFormat="1" applyFont="1" applyFill="1" applyBorder="1" applyAlignment="1">
      <alignment horizontal="center" vertical="top" wrapText="1"/>
      <protection/>
    </xf>
    <xf numFmtId="49" fontId="9" fillId="0" borderId="11" xfId="58" applyNumberFormat="1" applyFont="1" applyBorder="1" applyAlignment="1">
      <alignment horizontal="center" vertical="top" wrapText="1"/>
      <protection/>
    </xf>
    <xf numFmtId="0" fontId="12" fillId="0" borderId="12" xfId="58" applyFont="1" applyFill="1" applyBorder="1" applyAlignment="1">
      <alignment vertical="center" wrapText="1"/>
      <protection/>
    </xf>
    <xf numFmtId="0" fontId="9" fillId="0" borderId="12" xfId="58" applyFont="1" applyFill="1" applyBorder="1" applyAlignment="1">
      <alignment vertical="center" wrapText="1"/>
      <protection/>
    </xf>
    <xf numFmtId="0" fontId="12" fillId="33" borderId="12" xfId="58" applyFont="1" applyFill="1" applyBorder="1" applyAlignment="1">
      <alignment vertical="center" wrapText="1"/>
      <protection/>
    </xf>
    <xf numFmtId="0" fontId="12" fillId="0" borderId="13" xfId="58" applyFont="1" applyFill="1" applyBorder="1" applyAlignment="1">
      <alignment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49" fontId="16" fillId="33" borderId="14" xfId="0" applyNumberFormat="1" applyFont="1" applyFill="1" applyBorder="1" applyAlignment="1">
      <alignment horizontal="right" vertical="center" wrapText="1"/>
    </xf>
    <xf numFmtId="49" fontId="16" fillId="33" borderId="15" xfId="0" applyNumberFormat="1" applyFont="1" applyFill="1" applyBorder="1" applyAlignment="1">
      <alignment horizontal="right" vertical="center" wrapText="1"/>
    </xf>
    <xf numFmtId="173" fontId="14" fillId="33" borderId="14" xfId="0" applyNumberFormat="1" applyFont="1" applyFill="1" applyBorder="1" applyAlignment="1">
      <alignment horizontal="right" vertical="center" wrapText="1"/>
    </xf>
    <xf numFmtId="9" fontId="12" fillId="0" borderId="16" xfId="66" applyFont="1" applyFill="1" applyBorder="1" applyAlignment="1">
      <alignment horizontal="right" vertical="center" wrapText="1"/>
    </xf>
    <xf numFmtId="9" fontId="9" fillId="0" borderId="16" xfId="66" applyFont="1" applyFill="1" applyBorder="1" applyAlignment="1">
      <alignment horizontal="right" vertical="center" wrapText="1"/>
    </xf>
    <xf numFmtId="0" fontId="12" fillId="33" borderId="14" xfId="58" applyFont="1" applyFill="1" applyBorder="1" applyAlignment="1">
      <alignment horizontal="right" vertical="center" wrapText="1"/>
      <protection/>
    </xf>
    <xf numFmtId="0" fontId="12" fillId="33" borderId="15" xfId="58" applyFont="1" applyFill="1" applyBorder="1" applyAlignment="1">
      <alignment horizontal="right" vertical="center" wrapText="1"/>
      <protection/>
    </xf>
    <xf numFmtId="0" fontId="12" fillId="33" borderId="16" xfId="58" applyFont="1" applyFill="1" applyBorder="1" applyAlignment="1">
      <alignment horizontal="right" vertical="center" wrapText="1"/>
      <protection/>
    </xf>
    <xf numFmtId="9" fontId="12" fillId="33" borderId="16" xfId="66" applyFont="1" applyFill="1" applyBorder="1" applyAlignment="1">
      <alignment horizontal="right" vertical="center" wrapText="1"/>
    </xf>
    <xf numFmtId="9" fontId="9" fillId="33" borderId="16" xfId="66" applyFont="1" applyFill="1" applyBorder="1" applyAlignment="1">
      <alignment horizontal="right" vertical="center" wrapText="1"/>
    </xf>
    <xf numFmtId="0" fontId="9" fillId="33" borderId="14" xfId="58" applyFont="1" applyFill="1" applyBorder="1" applyAlignment="1">
      <alignment horizontal="right" vertical="center" wrapText="1"/>
      <protection/>
    </xf>
    <xf numFmtId="0" fontId="9" fillId="33" borderId="15" xfId="58" applyFont="1" applyFill="1" applyBorder="1" applyAlignment="1">
      <alignment horizontal="right" vertical="center" wrapText="1"/>
      <protection/>
    </xf>
    <xf numFmtId="0" fontId="9" fillId="33" borderId="16" xfId="58" applyFont="1" applyFill="1" applyBorder="1" applyAlignment="1">
      <alignment horizontal="right" vertical="center" wrapText="1"/>
      <protection/>
    </xf>
    <xf numFmtId="0" fontId="12" fillId="0" borderId="17" xfId="58" applyFont="1" applyFill="1" applyBorder="1" applyAlignment="1">
      <alignment horizontal="right" vertical="center" wrapText="1"/>
      <protection/>
    </xf>
    <xf numFmtId="173" fontId="12" fillId="0" borderId="15" xfId="58" applyNumberFormat="1" applyFont="1" applyFill="1" applyBorder="1" applyAlignment="1">
      <alignment horizontal="right" vertical="center"/>
      <protection/>
    </xf>
    <xf numFmtId="173" fontId="12" fillId="0" borderId="14" xfId="58" applyNumberFormat="1" applyFont="1" applyFill="1" applyBorder="1" applyAlignment="1">
      <alignment horizontal="right" vertical="center"/>
      <protection/>
    </xf>
    <xf numFmtId="172" fontId="13" fillId="0" borderId="18" xfId="58" applyNumberFormat="1" applyFont="1" applyBorder="1" applyAlignment="1">
      <alignment horizontal="right" vertical="center"/>
      <protection/>
    </xf>
    <xf numFmtId="173" fontId="9" fillId="0" borderId="15" xfId="58" applyNumberFormat="1" applyFont="1" applyFill="1" applyBorder="1" applyAlignment="1">
      <alignment horizontal="right" vertical="center"/>
      <protection/>
    </xf>
    <xf numFmtId="173" fontId="9" fillId="33" borderId="15" xfId="58" applyNumberFormat="1" applyFont="1" applyFill="1" applyBorder="1" applyAlignment="1">
      <alignment horizontal="right" vertical="center"/>
      <protection/>
    </xf>
    <xf numFmtId="173" fontId="9" fillId="0" borderId="14" xfId="58" applyNumberFormat="1" applyFont="1" applyFill="1" applyBorder="1" applyAlignment="1">
      <alignment horizontal="right" vertical="center"/>
      <protection/>
    </xf>
    <xf numFmtId="172" fontId="7" fillId="0" borderId="18" xfId="58" applyNumberFormat="1" applyFont="1" applyBorder="1" applyAlignment="1">
      <alignment horizontal="right" vertical="center"/>
      <protection/>
    </xf>
    <xf numFmtId="173" fontId="12" fillId="33" borderId="15" xfId="58" applyNumberFormat="1" applyFont="1" applyFill="1" applyBorder="1" applyAlignment="1">
      <alignment horizontal="right" vertical="center"/>
      <protection/>
    </xf>
    <xf numFmtId="172" fontId="13" fillId="33" borderId="18" xfId="58" applyNumberFormat="1" applyFont="1" applyFill="1" applyBorder="1" applyAlignment="1">
      <alignment horizontal="right" vertical="center"/>
      <protection/>
    </xf>
    <xf numFmtId="173" fontId="12" fillId="33" borderId="14" xfId="58" applyNumberFormat="1" applyFont="1" applyFill="1" applyBorder="1" applyAlignment="1">
      <alignment horizontal="right" vertical="center"/>
      <protection/>
    </xf>
    <xf numFmtId="173" fontId="9" fillId="33" borderId="14" xfId="58" applyNumberFormat="1" applyFont="1" applyFill="1" applyBorder="1" applyAlignment="1">
      <alignment horizontal="right" vertical="center"/>
      <protection/>
    </xf>
    <xf numFmtId="9" fontId="16" fillId="33" borderId="16" xfId="66" applyFont="1" applyFill="1" applyBorder="1" applyAlignment="1">
      <alignment horizontal="right" vertical="center" wrapText="1"/>
    </xf>
    <xf numFmtId="173" fontId="12" fillId="33" borderId="19" xfId="58" applyNumberFormat="1" applyFont="1" applyFill="1" applyBorder="1" applyAlignment="1">
      <alignment horizontal="right" vertical="center"/>
      <protection/>
    </xf>
    <xf numFmtId="9" fontId="12" fillId="0" borderId="20" xfId="66" applyFont="1" applyFill="1" applyBorder="1" applyAlignment="1">
      <alignment horizontal="right" vertical="center" wrapText="1"/>
    </xf>
    <xf numFmtId="9" fontId="9" fillId="0" borderId="20" xfId="66" applyFont="1" applyFill="1" applyBorder="1" applyAlignment="1">
      <alignment horizontal="right" vertical="center" wrapText="1"/>
    </xf>
    <xf numFmtId="9" fontId="12" fillId="33" borderId="20" xfId="66" applyFont="1" applyFill="1" applyBorder="1" applyAlignment="1">
      <alignment horizontal="right" vertical="center" wrapText="1"/>
    </xf>
    <xf numFmtId="9" fontId="12" fillId="0" borderId="21" xfId="66" applyFont="1" applyFill="1" applyBorder="1" applyAlignment="1">
      <alignment horizontal="right" vertical="center" wrapText="1"/>
    </xf>
    <xf numFmtId="9" fontId="12" fillId="0" borderId="17" xfId="66" applyFont="1" applyFill="1" applyBorder="1" applyAlignment="1">
      <alignment horizontal="right" vertical="center" wrapText="1"/>
    </xf>
    <xf numFmtId="0" fontId="8" fillId="0" borderId="22" xfId="58" applyFont="1" applyBorder="1" applyAlignment="1">
      <alignment horizontal="justify" vertical="center"/>
      <protection/>
    </xf>
    <xf numFmtId="0" fontId="12" fillId="0" borderId="12" xfId="58" applyFont="1" applyFill="1" applyBorder="1" applyAlignment="1">
      <alignment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9" fillId="33" borderId="12" xfId="58" applyFont="1" applyFill="1" applyBorder="1" applyAlignment="1">
      <alignment vertical="center" wrapText="1"/>
      <protection/>
    </xf>
    <xf numFmtId="49" fontId="16" fillId="33" borderId="12" xfId="0" applyNumberFormat="1" applyFont="1" applyFill="1" applyBorder="1" applyAlignment="1">
      <alignment vertical="top" wrapText="1"/>
    </xf>
    <xf numFmtId="173" fontId="14" fillId="33" borderId="12" xfId="0" applyNumberFormat="1" applyFont="1" applyFill="1" applyBorder="1" applyAlignment="1">
      <alignment horizontal="right" vertical="center" wrapText="1"/>
    </xf>
    <xf numFmtId="0" fontId="10" fillId="0" borderId="23" xfId="58" applyFont="1" applyBorder="1" applyAlignment="1">
      <alignment horizontal="right" vertical="center" wrapText="1"/>
      <protection/>
    </xf>
    <xf numFmtId="49" fontId="9" fillId="0" borderId="24" xfId="58" applyNumberFormat="1" applyFont="1" applyBorder="1" applyAlignment="1">
      <alignment horizontal="right" vertical="center" wrapText="1"/>
      <protection/>
    </xf>
    <xf numFmtId="49" fontId="9" fillId="33" borderId="11" xfId="58" applyNumberFormat="1" applyFont="1" applyFill="1" applyBorder="1" applyAlignment="1">
      <alignment horizontal="right" vertical="center" wrapText="1"/>
      <protection/>
    </xf>
    <xf numFmtId="49" fontId="9" fillId="33" borderId="25" xfId="58" applyNumberFormat="1" applyFont="1" applyFill="1" applyBorder="1" applyAlignment="1">
      <alignment horizontal="right" vertical="center" wrapText="1"/>
      <protection/>
    </xf>
    <xf numFmtId="0" fontId="10" fillId="33" borderId="26" xfId="58" applyFont="1" applyFill="1" applyBorder="1" applyAlignment="1">
      <alignment horizontal="right" vertical="center"/>
      <protection/>
    </xf>
    <xf numFmtId="0" fontId="11" fillId="0" borderId="25" xfId="58" applyFont="1" applyBorder="1" applyAlignment="1">
      <alignment horizontal="right" vertical="center"/>
      <protection/>
    </xf>
    <xf numFmtId="173" fontId="7" fillId="0" borderId="18" xfId="58" applyNumberFormat="1" applyFont="1" applyBorder="1" applyAlignment="1">
      <alignment horizontal="right" vertical="center"/>
      <protection/>
    </xf>
    <xf numFmtId="173" fontId="13" fillId="0" borderId="18" xfId="58" applyNumberFormat="1" applyFont="1" applyBorder="1" applyAlignment="1">
      <alignment horizontal="right" vertical="center"/>
      <protection/>
    </xf>
    <xf numFmtId="0" fontId="10" fillId="0" borderId="23" xfId="58" applyFont="1" applyBorder="1" applyAlignment="1">
      <alignment vertical="center" wrapText="1"/>
      <protection/>
    </xf>
    <xf numFmtId="49" fontId="9" fillId="0" borderId="24" xfId="58" applyNumberFormat="1" applyFont="1" applyBorder="1" applyAlignment="1">
      <alignment vertical="center" wrapText="1"/>
      <protection/>
    </xf>
    <xf numFmtId="49" fontId="9" fillId="33" borderId="11" xfId="58" applyNumberFormat="1" applyFont="1" applyFill="1" applyBorder="1" applyAlignment="1">
      <alignment vertical="center" wrapText="1"/>
      <protection/>
    </xf>
    <xf numFmtId="49" fontId="9" fillId="33" borderId="25" xfId="58" applyNumberFormat="1" applyFont="1" applyFill="1" applyBorder="1" applyAlignment="1">
      <alignment vertical="center" wrapText="1"/>
      <protection/>
    </xf>
    <xf numFmtId="0" fontId="10" fillId="33" borderId="26" xfId="58" applyFont="1" applyFill="1" applyBorder="1" applyAlignment="1">
      <alignment vertical="center"/>
      <protection/>
    </xf>
    <xf numFmtId="0" fontId="11" fillId="0" borderId="25" xfId="58" applyFont="1" applyBorder="1" applyAlignment="1">
      <alignment vertical="center"/>
      <protection/>
    </xf>
    <xf numFmtId="173" fontId="12" fillId="0" borderId="14" xfId="58" applyNumberFormat="1" applyFont="1" applyFill="1" applyBorder="1" applyAlignment="1">
      <alignment vertical="center"/>
      <protection/>
    </xf>
    <xf numFmtId="173" fontId="12" fillId="0" borderId="15" xfId="58" applyNumberFormat="1" applyFont="1" applyFill="1" applyBorder="1" applyAlignment="1">
      <alignment vertical="center"/>
      <protection/>
    </xf>
    <xf numFmtId="172" fontId="13" fillId="0" borderId="18" xfId="58" applyNumberFormat="1" applyFont="1" applyBorder="1" applyAlignment="1">
      <alignment vertical="center"/>
      <protection/>
    </xf>
    <xf numFmtId="173" fontId="9" fillId="0" borderId="14" xfId="58" applyNumberFormat="1" applyFont="1" applyFill="1" applyBorder="1" applyAlignment="1">
      <alignment vertical="center"/>
      <protection/>
    </xf>
    <xf numFmtId="173" fontId="9" fillId="33" borderId="15" xfId="58" applyNumberFormat="1" applyFont="1" applyFill="1" applyBorder="1" applyAlignment="1">
      <alignment vertical="center"/>
      <protection/>
    </xf>
    <xf numFmtId="172" fontId="7" fillId="0" borderId="18" xfId="58" applyNumberFormat="1" applyFont="1" applyBorder="1" applyAlignment="1">
      <alignment vertical="center"/>
      <protection/>
    </xf>
    <xf numFmtId="173" fontId="12" fillId="33" borderId="15" xfId="58" applyNumberFormat="1" applyFont="1" applyFill="1" applyBorder="1" applyAlignment="1">
      <alignment vertical="center"/>
      <protection/>
    </xf>
    <xf numFmtId="173" fontId="9" fillId="0" borderId="15" xfId="58" applyNumberFormat="1" applyFont="1" applyFill="1" applyBorder="1" applyAlignment="1">
      <alignment vertical="center"/>
      <protection/>
    </xf>
    <xf numFmtId="173" fontId="14" fillId="33" borderId="14" xfId="58" applyNumberFormat="1" applyFont="1" applyFill="1" applyBorder="1" applyAlignment="1">
      <alignment vertical="center"/>
      <protection/>
    </xf>
    <xf numFmtId="173" fontId="14" fillId="33" borderId="15" xfId="58" applyNumberFormat="1" applyFont="1" applyFill="1" applyBorder="1" applyAlignment="1">
      <alignment vertical="center"/>
      <protection/>
    </xf>
    <xf numFmtId="172" fontId="13" fillId="33" borderId="18" xfId="58" applyNumberFormat="1" applyFont="1" applyFill="1" applyBorder="1" applyAlignment="1">
      <alignment vertical="center"/>
      <protection/>
    </xf>
    <xf numFmtId="173" fontId="12" fillId="33" borderId="14" xfId="58" applyNumberFormat="1" applyFont="1" applyFill="1" applyBorder="1" applyAlignment="1">
      <alignment vertical="center"/>
      <protection/>
    </xf>
    <xf numFmtId="173" fontId="9" fillId="33" borderId="14" xfId="58" applyNumberFormat="1" applyFont="1" applyFill="1" applyBorder="1" applyAlignment="1">
      <alignment vertical="center"/>
      <protection/>
    </xf>
    <xf numFmtId="172" fontId="7" fillId="33" borderId="18" xfId="58" applyNumberFormat="1" applyFont="1" applyFill="1" applyBorder="1" applyAlignment="1">
      <alignment vertical="center"/>
      <protection/>
    </xf>
    <xf numFmtId="173" fontId="14" fillId="0" borderId="15" xfId="58" applyNumberFormat="1" applyFont="1" applyFill="1" applyBorder="1" applyAlignment="1">
      <alignment vertical="center"/>
      <protection/>
    </xf>
    <xf numFmtId="173" fontId="12" fillId="33" borderId="19" xfId="58" applyNumberFormat="1" applyFont="1" applyFill="1" applyBorder="1" applyAlignment="1">
      <alignment vertical="center"/>
      <protection/>
    </xf>
    <xf numFmtId="173" fontId="12" fillId="33" borderId="27" xfId="58" applyNumberFormat="1" applyFont="1" applyFill="1" applyBorder="1" applyAlignment="1">
      <alignment vertical="center"/>
      <protection/>
    </xf>
    <xf numFmtId="172" fontId="13" fillId="0" borderId="28" xfId="58" applyNumberFormat="1" applyFont="1" applyBorder="1" applyAlignment="1">
      <alignment vertical="center"/>
      <protection/>
    </xf>
    <xf numFmtId="0" fontId="10" fillId="33" borderId="22" xfId="58" applyFont="1" applyFill="1" applyBorder="1" applyAlignment="1">
      <alignment horizontal="right"/>
      <protection/>
    </xf>
    <xf numFmtId="9" fontId="9" fillId="33" borderId="20" xfId="66" applyFont="1" applyFill="1" applyBorder="1" applyAlignment="1">
      <alignment horizontal="right" vertical="center" wrapText="1"/>
    </xf>
    <xf numFmtId="0" fontId="10" fillId="0" borderId="22" xfId="58" applyFont="1" applyBorder="1" applyAlignment="1">
      <alignment horizontal="right" wrapText="1"/>
      <protection/>
    </xf>
    <xf numFmtId="0" fontId="0" fillId="0" borderId="0" xfId="0" applyAlignment="1">
      <alignment horizontal="right"/>
    </xf>
    <xf numFmtId="9" fontId="16" fillId="33" borderId="20" xfId="66" applyFont="1" applyFill="1" applyBorder="1" applyAlignment="1">
      <alignment horizontal="right" vertical="center" wrapText="1"/>
    </xf>
    <xf numFmtId="0" fontId="18" fillId="0" borderId="24" xfId="58" applyFont="1" applyBorder="1" applyAlignment="1">
      <alignment horizontal="center" vertical="center"/>
      <protection/>
    </xf>
    <xf numFmtId="0" fontId="18" fillId="0" borderId="29" xfId="58" applyFont="1" applyBorder="1" applyAlignment="1">
      <alignment horizontal="center" vertical="center"/>
      <protection/>
    </xf>
    <xf numFmtId="0" fontId="18" fillId="0" borderId="25" xfId="58" applyFont="1" applyBorder="1" applyAlignment="1">
      <alignment horizontal="center" vertical="center"/>
      <protection/>
    </xf>
    <xf numFmtId="49" fontId="3" fillId="33" borderId="30" xfId="58" applyNumberFormat="1" applyFont="1" applyFill="1" applyBorder="1" applyAlignment="1">
      <alignment horizontal="center" vertical="top" wrapText="1"/>
      <protection/>
    </xf>
    <xf numFmtId="49" fontId="3" fillId="33" borderId="31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zoomScalePageLayoutView="0" workbookViewId="0" topLeftCell="A22">
      <selection activeCell="B31" sqref="B31"/>
    </sheetView>
  </sheetViews>
  <sheetFormatPr defaultColWidth="9.00390625" defaultRowHeight="12.75"/>
  <cols>
    <col min="1" max="1" width="46.25390625" style="0" customWidth="1"/>
    <col min="2" max="2" width="11.25390625" style="0" customWidth="1"/>
    <col min="3" max="3" width="9.125" style="0" customWidth="1"/>
    <col min="4" max="4" width="12.25390625" style="0" customWidth="1"/>
    <col min="5" max="5" width="9.75390625" style="0" customWidth="1"/>
    <col min="6" max="6" width="10.875" style="0" customWidth="1"/>
    <col min="7" max="7" width="11.375" style="0" customWidth="1"/>
    <col min="8" max="8" width="12.25390625" style="0" customWidth="1"/>
    <col min="9" max="9" width="13.25390625" style="0" customWidth="1"/>
  </cols>
  <sheetData>
    <row r="1" spans="1:9" ht="15.75">
      <c r="A1" s="112" t="s">
        <v>38</v>
      </c>
      <c r="B1" s="112"/>
      <c r="C1" s="112"/>
      <c r="D1" s="112"/>
      <c r="E1" s="112"/>
      <c r="F1" s="112"/>
      <c r="G1" s="112"/>
      <c r="H1" s="112"/>
      <c r="I1" s="112"/>
    </row>
    <row r="2" spans="1:9" ht="15.75">
      <c r="A2" s="113" t="s">
        <v>73</v>
      </c>
      <c r="B2" s="113"/>
      <c r="C2" s="113"/>
      <c r="D2" s="113"/>
      <c r="E2" s="113"/>
      <c r="F2" s="113"/>
      <c r="G2" s="113"/>
      <c r="H2" s="113"/>
      <c r="I2" s="113"/>
    </row>
    <row r="3" spans="1:9" ht="15.75">
      <c r="A3" s="114" t="s">
        <v>85</v>
      </c>
      <c r="B3" s="114"/>
      <c r="C3" s="114"/>
      <c r="D3" s="114"/>
      <c r="E3" s="114"/>
      <c r="F3" s="114"/>
      <c r="G3" s="114"/>
      <c r="H3" s="114"/>
      <c r="I3" s="114"/>
    </row>
    <row r="4" spans="1:7" ht="15.75" thickBot="1">
      <c r="A4" s="2"/>
      <c r="B4" s="2"/>
      <c r="C4" s="2"/>
      <c r="D4" s="2"/>
      <c r="E4" s="7"/>
      <c r="F4" s="8"/>
      <c r="G4" s="1" t="s">
        <v>61</v>
      </c>
    </row>
    <row r="5" spans="1:9" ht="30.75" customHeight="1" thickBot="1">
      <c r="A5" s="64"/>
      <c r="B5" s="107">
        <v>2020</v>
      </c>
      <c r="C5" s="108"/>
      <c r="D5" s="109"/>
      <c r="E5" s="107">
        <v>2021</v>
      </c>
      <c r="F5" s="108"/>
      <c r="G5" s="109"/>
      <c r="H5" s="110" t="s">
        <v>84</v>
      </c>
      <c r="I5" s="111"/>
    </row>
    <row r="6" spans="1:9" ht="15.75" thickBot="1">
      <c r="A6" s="66" t="s">
        <v>1</v>
      </c>
      <c r="B6" s="71" t="s">
        <v>30</v>
      </c>
      <c r="C6" s="72" t="s">
        <v>31</v>
      </c>
      <c r="D6" s="73" t="s">
        <v>17</v>
      </c>
      <c r="E6" s="79" t="s">
        <v>30</v>
      </c>
      <c r="F6" s="80" t="s">
        <v>31</v>
      </c>
      <c r="G6" s="81" t="s">
        <v>17</v>
      </c>
      <c r="H6" s="26" t="s">
        <v>82</v>
      </c>
      <c r="I6" s="25" t="s">
        <v>83</v>
      </c>
    </row>
    <row r="7" spans="1:9" ht="13.5" thickBot="1">
      <c r="A7" s="31">
        <v>1</v>
      </c>
      <c r="B7" s="70">
        <v>2</v>
      </c>
      <c r="C7" s="74">
        <v>3</v>
      </c>
      <c r="D7" s="75">
        <v>4</v>
      </c>
      <c r="E7" s="78">
        <v>5</v>
      </c>
      <c r="F7" s="82">
        <v>6</v>
      </c>
      <c r="G7" s="83">
        <v>7</v>
      </c>
      <c r="H7" s="104">
        <v>8</v>
      </c>
      <c r="I7" s="102">
        <v>9</v>
      </c>
    </row>
    <row r="8" spans="1:9" ht="12.75">
      <c r="A8" s="65" t="s">
        <v>18</v>
      </c>
      <c r="B8" s="47">
        <f>B9+B12+B13+B17+B18+B19+B21+B22+B23+B24+B11</f>
        <v>171420</v>
      </c>
      <c r="C8" s="46">
        <f>C9+C12+C13+C17+C18+C19+C21+C22+C23+C24+C11</f>
        <v>81408.7</v>
      </c>
      <c r="D8" s="48">
        <f aca="true" t="shared" si="0" ref="D8:D22">C8/B8*100</f>
        <v>47.490782872476956</v>
      </c>
      <c r="E8" s="84">
        <f>E9+E12+E13+E17+E18+E19+E21+E22+E23+E24+E11</f>
        <v>191318.9</v>
      </c>
      <c r="F8" s="85">
        <f>F9+F12+F13+F17+F18+F19+F21+F22+F23+F24+F11</f>
        <v>104674.9</v>
      </c>
      <c r="G8" s="86">
        <f>F8/E8*100</f>
        <v>54.71226313761996</v>
      </c>
      <c r="H8" s="59">
        <f>E8/B8</f>
        <v>1.1160827208027069</v>
      </c>
      <c r="I8" s="35">
        <f>F8/C8</f>
        <v>1.2857950071675386</v>
      </c>
    </row>
    <row r="9" spans="1:9" ht="12.75">
      <c r="A9" s="27" t="s">
        <v>15</v>
      </c>
      <c r="B9" s="47">
        <f>B10</f>
        <v>103382</v>
      </c>
      <c r="C9" s="46">
        <f>C10</f>
        <v>47378.5</v>
      </c>
      <c r="D9" s="48">
        <f t="shared" si="0"/>
        <v>45.82857750865721</v>
      </c>
      <c r="E9" s="84">
        <f>E10</f>
        <v>105110</v>
      </c>
      <c r="F9" s="85">
        <f>F10</f>
        <v>53123.4</v>
      </c>
      <c r="G9" s="86">
        <f aca="true" t="shared" si="1" ref="G9:G22">F9/E9*100</f>
        <v>50.540766815716864</v>
      </c>
      <c r="H9" s="59">
        <f aca="true" t="shared" si="2" ref="H9:I24">E9/B9</f>
        <v>1.0167147085566153</v>
      </c>
      <c r="I9" s="35">
        <f t="shared" si="2"/>
        <v>1.121255421763036</v>
      </c>
    </row>
    <row r="10" spans="1:9" ht="12.75">
      <c r="A10" s="28" t="s">
        <v>0</v>
      </c>
      <c r="B10" s="51">
        <v>103382</v>
      </c>
      <c r="C10" s="50">
        <v>47378.5</v>
      </c>
      <c r="D10" s="52">
        <f t="shared" si="0"/>
        <v>45.82857750865721</v>
      </c>
      <c r="E10" s="87">
        <v>105110</v>
      </c>
      <c r="F10" s="88">
        <v>53123.4</v>
      </c>
      <c r="G10" s="89">
        <f t="shared" si="1"/>
        <v>50.540766815716864</v>
      </c>
      <c r="H10" s="60">
        <f t="shared" si="2"/>
        <v>1.0167147085566153</v>
      </c>
      <c r="I10" s="36">
        <f t="shared" si="2"/>
        <v>1.121255421763036</v>
      </c>
    </row>
    <row r="11" spans="1:9" ht="12.75">
      <c r="A11" s="27" t="s">
        <v>76</v>
      </c>
      <c r="B11" s="47">
        <v>12876</v>
      </c>
      <c r="C11" s="53">
        <v>5235.8</v>
      </c>
      <c r="D11" s="52"/>
      <c r="E11" s="84">
        <v>14890</v>
      </c>
      <c r="F11" s="90">
        <v>7008.6</v>
      </c>
      <c r="G11" s="89">
        <f>F11/E11*100</f>
        <v>47.06917394224312</v>
      </c>
      <c r="H11" s="59">
        <f t="shared" si="2"/>
        <v>1.1564150357253806</v>
      </c>
      <c r="I11" s="35">
        <f t="shared" si="2"/>
        <v>1.3385920012223538</v>
      </c>
    </row>
    <row r="12" spans="1:9" ht="12.75">
      <c r="A12" s="27" t="s">
        <v>2</v>
      </c>
      <c r="B12" s="47">
        <v>8470</v>
      </c>
      <c r="C12" s="53">
        <v>6153.8</v>
      </c>
      <c r="D12" s="48">
        <f t="shared" si="0"/>
        <v>72.65407319952774</v>
      </c>
      <c r="E12" s="84">
        <v>10543</v>
      </c>
      <c r="F12" s="90">
        <v>10282.8</v>
      </c>
      <c r="G12" s="86">
        <f t="shared" si="1"/>
        <v>97.53201176135823</v>
      </c>
      <c r="H12" s="59">
        <f t="shared" si="2"/>
        <v>1.244746162927981</v>
      </c>
      <c r="I12" s="35">
        <f t="shared" si="2"/>
        <v>1.6709675322564919</v>
      </c>
    </row>
    <row r="13" spans="1:9" ht="12.75">
      <c r="A13" s="27" t="s">
        <v>3</v>
      </c>
      <c r="B13" s="47">
        <f>B14+B15+B16</f>
        <v>11440</v>
      </c>
      <c r="C13" s="46">
        <f>C14+C15+C16</f>
        <v>4380.9</v>
      </c>
      <c r="D13" s="48">
        <f t="shared" si="0"/>
        <v>38.29458041958041</v>
      </c>
      <c r="E13" s="84">
        <f>E14+E15+E16</f>
        <v>13870</v>
      </c>
      <c r="F13" s="85">
        <f>F14+F15+F16</f>
        <v>4568.9</v>
      </c>
      <c r="G13" s="86">
        <f t="shared" si="1"/>
        <v>32.9408795962509</v>
      </c>
      <c r="H13" s="59">
        <f t="shared" si="2"/>
        <v>1.2124125874125875</v>
      </c>
      <c r="I13" s="35">
        <f t="shared" si="2"/>
        <v>1.042913556575133</v>
      </c>
    </row>
    <row r="14" spans="1:9" ht="12.75">
      <c r="A14" s="28" t="s">
        <v>78</v>
      </c>
      <c r="B14" s="47">
        <v>2000</v>
      </c>
      <c r="C14" s="49">
        <v>316.7</v>
      </c>
      <c r="D14" s="48">
        <f t="shared" si="0"/>
        <v>15.834999999999999</v>
      </c>
      <c r="E14" s="87">
        <v>2040</v>
      </c>
      <c r="F14" s="91">
        <v>264.2</v>
      </c>
      <c r="G14" s="86">
        <f t="shared" si="1"/>
        <v>12.950980392156863</v>
      </c>
      <c r="H14" s="60">
        <f t="shared" si="2"/>
        <v>1.02</v>
      </c>
      <c r="I14" s="36">
        <f t="shared" si="2"/>
        <v>0.8342279760025261</v>
      </c>
    </row>
    <row r="15" spans="1:9" ht="12.75">
      <c r="A15" s="28" t="s">
        <v>8</v>
      </c>
      <c r="B15" s="51">
        <v>520</v>
      </c>
      <c r="C15" s="49">
        <v>120.8</v>
      </c>
      <c r="D15" s="48">
        <f t="shared" si="0"/>
        <v>23.23076923076923</v>
      </c>
      <c r="E15" s="87">
        <v>530</v>
      </c>
      <c r="F15" s="91">
        <v>105.7</v>
      </c>
      <c r="G15" s="86">
        <f t="shared" si="1"/>
        <v>19.943396226415093</v>
      </c>
      <c r="H15" s="60">
        <f t="shared" si="2"/>
        <v>1.0192307692307692</v>
      </c>
      <c r="I15" s="36">
        <f t="shared" si="2"/>
        <v>0.875</v>
      </c>
    </row>
    <row r="16" spans="1:9" ht="12.75">
      <c r="A16" s="28" t="s">
        <v>77</v>
      </c>
      <c r="B16" s="51">
        <v>8920</v>
      </c>
      <c r="C16" s="49">
        <v>3943.4</v>
      </c>
      <c r="D16" s="48">
        <f t="shared" si="0"/>
        <v>44.208520179372194</v>
      </c>
      <c r="E16" s="87">
        <v>11300</v>
      </c>
      <c r="F16" s="91">
        <v>4199</v>
      </c>
      <c r="G16" s="86">
        <f t="shared" si="1"/>
        <v>37.15929203539823</v>
      </c>
      <c r="H16" s="60">
        <f t="shared" si="2"/>
        <v>1.2668161434977578</v>
      </c>
      <c r="I16" s="36">
        <f t="shared" si="2"/>
        <v>1.0648171628543897</v>
      </c>
    </row>
    <row r="17" spans="1:9" ht="12.75">
      <c r="A17" s="27" t="s">
        <v>19</v>
      </c>
      <c r="B17" s="47">
        <v>2380</v>
      </c>
      <c r="C17" s="53">
        <v>1346.9</v>
      </c>
      <c r="D17" s="48">
        <f t="shared" si="0"/>
        <v>56.59243697478992</v>
      </c>
      <c r="E17" s="84">
        <v>2610</v>
      </c>
      <c r="F17" s="90">
        <v>1106.8</v>
      </c>
      <c r="G17" s="86">
        <f t="shared" si="1"/>
        <v>42.406130268199234</v>
      </c>
      <c r="H17" s="59">
        <f t="shared" si="2"/>
        <v>1.096638655462185</v>
      </c>
      <c r="I17" s="35">
        <f t="shared" si="2"/>
        <v>0.8217388076323409</v>
      </c>
    </row>
    <row r="18" spans="1:10" ht="36">
      <c r="A18" s="27" t="s">
        <v>36</v>
      </c>
      <c r="B18" s="47">
        <v>28632</v>
      </c>
      <c r="C18" s="53">
        <v>13910.3</v>
      </c>
      <c r="D18" s="48">
        <f t="shared" si="0"/>
        <v>48.58305392567756</v>
      </c>
      <c r="E18" s="84">
        <v>28280</v>
      </c>
      <c r="F18" s="90">
        <v>15682.1</v>
      </c>
      <c r="G18" s="86">
        <f t="shared" si="1"/>
        <v>55.4529702970297</v>
      </c>
      <c r="H18" s="59">
        <f t="shared" si="2"/>
        <v>0.9877060631461302</v>
      </c>
      <c r="I18" s="35">
        <f t="shared" si="2"/>
        <v>1.127373241411041</v>
      </c>
      <c r="J18" s="105"/>
    </row>
    <row r="19" spans="1:9" ht="24">
      <c r="A19" s="27" t="s">
        <v>9</v>
      </c>
      <c r="B19" s="47">
        <f>B20</f>
        <v>135</v>
      </c>
      <c r="C19" s="46">
        <f>C20</f>
        <v>206.5</v>
      </c>
      <c r="D19" s="48">
        <f t="shared" si="0"/>
        <v>152.96296296296296</v>
      </c>
      <c r="E19" s="84">
        <f>E20</f>
        <v>90</v>
      </c>
      <c r="F19" s="85">
        <f>F20</f>
        <v>142.9</v>
      </c>
      <c r="G19" s="86">
        <f t="shared" si="1"/>
        <v>158.77777777777777</v>
      </c>
      <c r="H19" s="59">
        <f t="shared" si="2"/>
        <v>0.6666666666666666</v>
      </c>
      <c r="I19" s="35">
        <f t="shared" si="2"/>
        <v>0.6920096852300243</v>
      </c>
    </row>
    <row r="20" spans="1:9" ht="12.75">
      <c r="A20" s="28" t="s">
        <v>10</v>
      </c>
      <c r="B20" s="51">
        <v>135</v>
      </c>
      <c r="C20" s="50">
        <v>206.5</v>
      </c>
      <c r="D20" s="52">
        <f t="shared" si="0"/>
        <v>152.96296296296296</v>
      </c>
      <c r="E20" s="87">
        <v>90</v>
      </c>
      <c r="F20" s="88">
        <v>142.9</v>
      </c>
      <c r="G20" s="89">
        <f t="shared" si="1"/>
        <v>158.77777777777777</v>
      </c>
      <c r="H20" s="60">
        <f t="shared" si="2"/>
        <v>0.6666666666666666</v>
      </c>
      <c r="I20" s="36">
        <f t="shared" si="2"/>
        <v>0.6920096852300243</v>
      </c>
    </row>
    <row r="21" spans="1:9" ht="24">
      <c r="A21" s="27" t="s">
        <v>11</v>
      </c>
      <c r="B21" s="47">
        <v>3050</v>
      </c>
      <c r="C21" s="53">
        <v>1151.8</v>
      </c>
      <c r="D21" s="48">
        <f t="shared" si="0"/>
        <v>37.763934426229504</v>
      </c>
      <c r="E21" s="84">
        <v>2887</v>
      </c>
      <c r="F21" s="90">
        <v>1948.7</v>
      </c>
      <c r="G21" s="86">
        <f t="shared" si="1"/>
        <v>67.49913404918601</v>
      </c>
      <c r="H21" s="59">
        <f t="shared" si="2"/>
        <v>0.9465573770491803</v>
      </c>
      <c r="I21" s="35">
        <f t="shared" si="2"/>
        <v>1.6918735891647856</v>
      </c>
    </row>
    <row r="22" spans="1:9" ht="24">
      <c r="A22" s="27" t="s">
        <v>20</v>
      </c>
      <c r="B22" s="47">
        <v>1000</v>
      </c>
      <c r="C22" s="53">
        <v>1312.9</v>
      </c>
      <c r="D22" s="48">
        <f t="shared" si="0"/>
        <v>131.29000000000002</v>
      </c>
      <c r="E22" s="84">
        <v>12550</v>
      </c>
      <c r="F22" s="90">
        <v>10026.9</v>
      </c>
      <c r="G22" s="86">
        <f t="shared" si="1"/>
        <v>79.89561752988048</v>
      </c>
      <c r="H22" s="59">
        <f t="shared" si="2"/>
        <v>12.55</v>
      </c>
      <c r="I22" s="35">
        <f t="shared" si="2"/>
        <v>7.637215324853377</v>
      </c>
    </row>
    <row r="23" spans="1:9" ht="12.75">
      <c r="A23" s="27" t="s">
        <v>21</v>
      </c>
      <c r="B23" s="47">
        <v>55</v>
      </c>
      <c r="C23" s="53">
        <v>309.9</v>
      </c>
      <c r="D23" s="48">
        <f>C23/B23*100</f>
        <v>563.4545454545454</v>
      </c>
      <c r="E23" s="84">
        <v>170</v>
      </c>
      <c r="F23" s="90">
        <v>246.5</v>
      </c>
      <c r="G23" s="86">
        <f>F23/E23*100</f>
        <v>145</v>
      </c>
      <c r="H23" s="59">
        <f t="shared" si="2"/>
        <v>3.090909090909091</v>
      </c>
      <c r="I23" s="35">
        <f t="shared" si="2"/>
        <v>0.7954178767344305</v>
      </c>
    </row>
    <row r="24" spans="1:9" ht="12.75">
      <c r="A24" s="27" t="s">
        <v>4</v>
      </c>
      <c r="B24" s="47">
        <v>0</v>
      </c>
      <c r="C24" s="53">
        <v>21.4</v>
      </c>
      <c r="D24" s="48" t="e">
        <f>C24/B24*100</f>
        <v>#DIV/0!</v>
      </c>
      <c r="E24" s="84">
        <v>318.9</v>
      </c>
      <c r="F24" s="90">
        <v>537.3</v>
      </c>
      <c r="G24" s="86">
        <f>F24/E24*100</f>
        <v>168.48541862652868</v>
      </c>
      <c r="H24" s="59" t="e">
        <f t="shared" si="2"/>
        <v>#DIV/0!</v>
      </c>
      <c r="I24" s="35">
        <f t="shared" si="2"/>
        <v>25.10747663551402</v>
      </c>
    </row>
    <row r="25" spans="1:9" ht="12.75">
      <c r="A25" s="27" t="s">
        <v>16</v>
      </c>
      <c r="B25" s="47">
        <f>B26+B31+B32</f>
        <v>1031102.4</v>
      </c>
      <c r="C25" s="46">
        <f>C26+C31+C32</f>
        <v>470335.1</v>
      </c>
      <c r="D25" s="48">
        <f aca="true" t="shared" si="3" ref="D25:D31">C25/B25*100</f>
        <v>45.614780840389855</v>
      </c>
      <c r="E25" s="84">
        <f>E26+E31+E32</f>
        <v>977620.5</v>
      </c>
      <c r="F25" s="85">
        <f>F26+F31+F32</f>
        <v>468017</v>
      </c>
      <c r="G25" s="86">
        <f aca="true" t="shared" si="4" ref="G25:G32">F25/E25*100</f>
        <v>47.87307549299549</v>
      </c>
      <c r="H25" s="59">
        <f aca="true" t="shared" si="5" ref="H25:I82">E25/B25</f>
        <v>0.9481313398164916</v>
      </c>
      <c r="I25" s="35">
        <f t="shared" si="5"/>
        <v>0.9950713863371031</v>
      </c>
    </row>
    <row r="26" spans="1:9" ht="36">
      <c r="A26" s="28" t="s">
        <v>22</v>
      </c>
      <c r="B26" s="51">
        <f>B27+B28+B29+B30</f>
        <v>1020706.9</v>
      </c>
      <c r="C26" s="49">
        <f>C27+C28+C29+C30</f>
        <v>469915.2</v>
      </c>
      <c r="D26" s="52">
        <f t="shared" si="3"/>
        <v>46.03821136116548</v>
      </c>
      <c r="E26" s="87">
        <f>E27+E28+E29+E30</f>
        <v>951120.5</v>
      </c>
      <c r="F26" s="91">
        <f>F27+F28+F29+F30</f>
        <v>467471.5</v>
      </c>
      <c r="G26" s="89">
        <f t="shared" si="4"/>
        <v>49.14955570824097</v>
      </c>
      <c r="H26" s="60">
        <f t="shared" si="5"/>
        <v>0.9318252869653374</v>
      </c>
      <c r="I26" s="36">
        <f t="shared" si="5"/>
        <v>0.9947997000309843</v>
      </c>
    </row>
    <row r="27" spans="1:9" ht="24">
      <c r="A27" s="28" t="s">
        <v>23</v>
      </c>
      <c r="B27" s="51">
        <v>447870</v>
      </c>
      <c r="C27" s="50">
        <v>229354.2</v>
      </c>
      <c r="D27" s="52">
        <f t="shared" si="3"/>
        <v>51.20999397146494</v>
      </c>
      <c r="E27" s="87">
        <v>253474.9</v>
      </c>
      <c r="F27" s="88">
        <v>196813.1</v>
      </c>
      <c r="G27" s="89">
        <f t="shared" si="4"/>
        <v>77.64599177275542</v>
      </c>
      <c r="H27" s="60">
        <f t="shared" si="5"/>
        <v>0.5659564159242637</v>
      </c>
      <c r="I27" s="36">
        <f t="shared" si="5"/>
        <v>0.8581185781642542</v>
      </c>
    </row>
    <row r="28" spans="1:9" ht="24">
      <c r="A28" s="28" t="s">
        <v>24</v>
      </c>
      <c r="B28" s="51">
        <v>111401.5</v>
      </c>
      <c r="C28" s="50">
        <v>17766.9</v>
      </c>
      <c r="D28" s="52">
        <f t="shared" si="3"/>
        <v>15.948528520711122</v>
      </c>
      <c r="E28" s="87">
        <v>246898.5</v>
      </c>
      <c r="F28" s="88">
        <v>15416.2</v>
      </c>
      <c r="G28" s="89">
        <f t="shared" si="4"/>
        <v>6.243942348778952</v>
      </c>
      <c r="H28" s="60">
        <f t="shared" si="5"/>
        <v>2.2162942150689173</v>
      </c>
      <c r="I28" s="36">
        <f t="shared" si="5"/>
        <v>0.8676921691459962</v>
      </c>
    </row>
    <row r="29" spans="1:9" ht="24">
      <c r="A29" s="28" t="s">
        <v>25</v>
      </c>
      <c r="B29" s="51">
        <v>455579</v>
      </c>
      <c r="C29" s="50">
        <v>222794.1</v>
      </c>
      <c r="D29" s="52">
        <f t="shared" si="3"/>
        <v>48.90350520985384</v>
      </c>
      <c r="E29" s="87">
        <v>433177.9</v>
      </c>
      <c r="F29" s="88">
        <v>244826.6</v>
      </c>
      <c r="G29" s="89">
        <f t="shared" si="4"/>
        <v>56.51871898358619</v>
      </c>
      <c r="H29" s="60">
        <f t="shared" si="5"/>
        <v>0.9508293841463281</v>
      </c>
      <c r="I29" s="36">
        <f t="shared" si="5"/>
        <v>1.098891757007928</v>
      </c>
    </row>
    <row r="30" spans="1:9" ht="12.75">
      <c r="A30" s="28" t="s">
        <v>26</v>
      </c>
      <c r="B30" s="51">
        <v>5856.4</v>
      </c>
      <c r="C30" s="50">
        <v>0</v>
      </c>
      <c r="D30" s="52">
        <f t="shared" si="3"/>
        <v>0</v>
      </c>
      <c r="E30" s="87">
        <v>17569.2</v>
      </c>
      <c r="F30" s="88">
        <v>10415.6</v>
      </c>
      <c r="G30" s="89">
        <f t="shared" si="4"/>
        <v>59.283291214170255</v>
      </c>
      <c r="H30" s="60">
        <f t="shared" si="5"/>
        <v>3.0000000000000004</v>
      </c>
      <c r="I30" s="36" t="e">
        <f t="shared" si="5"/>
        <v>#DIV/0!</v>
      </c>
    </row>
    <row r="31" spans="1:9" ht="12.75">
      <c r="A31" s="28" t="s">
        <v>62</v>
      </c>
      <c r="B31" s="51">
        <v>10395.5</v>
      </c>
      <c r="C31" s="50">
        <v>730.1</v>
      </c>
      <c r="D31" s="52">
        <f t="shared" si="3"/>
        <v>7.023231205810207</v>
      </c>
      <c r="E31" s="87">
        <v>26500</v>
      </c>
      <c r="F31" s="88">
        <v>658.8</v>
      </c>
      <c r="G31" s="89">
        <f t="shared" si="4"/>
        <v>2.4860377358490564</v>
      </c>
      <c r="H31" s="60">
        <f t="shared" si="5"/>
        <v>2.549179933625126</v>
      </c>
      <c r="I31" s="36">
        <f t="shared" si="5"/>
        <v>0.9023421449116559</v>
      </c>
    </row>
    <row r="32" spans="1:9" ht="48">
      <c r="A32" s="28" t="s">
        <v>63</v>
      </c>
      <c r="B32" s="51"/>
      <c r="C32" s="50">
        <v>-310.2</v>
      </c>
      <c r="D32" s="52"/>
      <c r="E32" s="87">
        <v>0</v>
      </c>
      <c r="F32" s="88">
        <v>-113.3</v>
      </c>
      <c r="G32" s="89" t="e">
        <f t="shared" si="4"/>
        <v>#DIV/0!</v>
      </c>
      <c r="H32" s="60" t="e">
        <f t="shared" si="5"/>
        <v>#DIV/0!</v>
      </c>
      <c r="I32" s="36">
        <f t="shared" si="5"/>
        <v>0.36524822695035464</v>
      </c>
    </row>
    <row r="33" spans="1:9" ht="12.75">
      <c r="A33" s="27" t="s">
        <v>27</v>
      </c>
      <c r="B33" s="47">
        <f>B8+B25</f>
        <v>1202522.4</v>
      </c>
      <c r="C33" s="46">
        <f>C8+C25</f>
        <v>551743.7999999999</v>
      </c>
      <c r="D33" s="48">
        <f>C33/B33*100</f>
        <v>45.882205603820765</v>
      </c>
      <c r="E33" s="84">
        <f>E8+E25</f>
        <v>1168939.4</v>
      </c>
      <c r="F33" s="85">
        <f>F8+F25</f>
        <v>572691.9</v>
      </c>
      <c r="G33" s="86">
        <f>F33/E33*100</f>
        <v>48.99243707586553</v>
      </c>
      <c r="H33" s="59">
        <f t="shared" si="5"/>
        <v>0.9720728694949882</v>
      </c>
      <c r="I33" s="35">
        <f t="shared" si="5"/>
        <v>1.0379670781982508</v>
      </c>
    </row>
    <row r="34" spans="1:9" ht="12.75">
      <c r="A34" s="29"/>
      <c r="B34" s="37"/>
      <c r="C34" s="38"/>
      <c r="D34" s="39"/>
      <c r="E34" s="92"/>
      <c r="F34" s="93"/>
      <c r="G34" s="94"/>
      <c r="H34" s="61" t="e">
        <f t="shared" si="5"/>
        <v>#DIV/0!</v>
      </c>
      <c r="I34" s="40" t="e">
        <f t="shared" si="5"/>
        <v>#DIV/0!</v>
      </c>
    </row>
    <row r="35" spans="1:9" ht="12.75">
      <c r="A35" s="29" t="s">
        <v>12</v>
      </c>
      <c r="B35" s="55">
        <f>SUM(B36:B43)</f>
        <v>84802.20000000001</v>
      </c>
      <c r="C35" s="53">
        <f>SUM(C36:C43)</f>
        <v>41680.2</v>
      </c>
      <c r="D35" s="54">
        <f aca="true" t="shared" si="6" ref="D35:D41">C35/B35*100</f>
        <v>49.14990412984568</v>
      </c>
      <c r="E35" s="95">
        <f>SUM(E36:E43)</f>
        <v>65472.100000000006</v>
      </c>
      <c r="F35" s="90">
        <f>SUM(F36:F43)</f>
        <v>45050.50000000001</v>
      </c>
      <c r="G35" s="94">
        <f aca="true" t="shared" si="7" ref="G35:G41">F35/E35*100</f>
        <v>68.80869866706583</v>
      </c>
      <c r="H35" s="61">
        <f t="shared" si="5"/>
        <v>0.7720566211725639</v>
      </c>
      <c r="I35" s="40">
        <f t="shared" si="5"/>
        <v>1.080860936367868</v>
      </c>
    </row>
    <row r="36" spans="1:9" ht="24">
      <c r="A36" s="67" t="s">
        <v>39</v>
      </c>
      <c r="B36" s="56">
        <v>1868.6</v>
      </c>
      <c r="C36" s="50">
        <v>950.9</v>
      </c>
      <c r="D36" s="52">
        <f t="shared" si="6"/>
        <v>50.88836562132077</v>
      </c>
      <c r="E36" s="96">
        <v>1245</v>
      </c>
      <c r="F36" s="88">
        <v>909.7</v>
      </c>
      <c r="G36" s="97">
        <f t="shared" si="7"/>
        <v>73.06827309236948</v>
      </c>
      <c r="H36" s="103">
        <f t="shared" si="5"/>
        <v>0.6662742159905812</v>
      </c>
      <c r="I36" s="41">
        <f t="shared" si="5"/>
        <v>0.9566726259333264</v>
      </c>
    </row>
    <row r="37" spans="1:9" ht="36">
      <c r="A37" s="67" t="s">
        <v>40</v>
      </c>
      <c r="B37" s="56">
        <v>1562.3</v>
      </c>
      <c r="C37" s="50">
        <v>744.2</v>
      </c>
      <c r="D37" s="52">
        <f t="shared" si="6"/>
        <v>47.63489726685016</v>
      </c>
      <c r="E37" s="96">
        <v>1262</v>
      </c>
      <c r="F37" s="88">
        <v>796.6</v>
      </c>
      <c r="G37" s="97">
        <f t="shared" si="7"/>
        <v>63.12202852614897</v>
      </c>
      <c r="H37" s="103">
        <f t="shared" si="5"/>
        <v>0.8077833962747232</v>
      </c>
      <c r="I37" s="41">
        <f t="shared" si="5"/>
        <v>1.0704111797903788</v>
      </c>
    </row>
    <row r="38" spans="1:9" ht="36">
      <c r="A38" s="67" t="s">
        <v>41</v>
      </c>
      <c r="B38" s="56">
        <v>63427.1</v>
      </c>
      <c r="C38" s="50">
        <v>30178.1</v>
      </c>
      <c r="D38" s="52">
        <f t="shared" si="6"/>
        <v>47.57918933704994</v>
      </c>
      <c r="E38" s="96">
        <v>47254.1</v>
      </c>
      <c r="F38" s="88">
        <v>36156.1</v>
      </c>
      <c r="G38" s="97">
        <f t="shared" si="7"/>
        <v>76.51420723281154</v>
      </c>
      <c r="H38" s="103">
        <f t="shared" si="5"/>
        <v>0.7450143550627413</v>
      </c>
      <c r="I38" s="41">
        <f t="shared" si="5"/>
        <v>1.198090668398607</v>
      </c>
    </row>
    <row r="39" spans="1:9" ht="12.75">
      <c r="A39" s="67" t="s">
        <v>69</v>
      </c>
      <c r="B39" s="56">
        <v>6.1</v>
      </c>
      <c r="C39" s="50">
        <v>0</v>
      </c>
      <c r="D39" s="52">
        <f t="shared" si="6"/>
        <v>0</v>
      </c>
      <c r="E39" s="96">
        <v>5.9</v>
      </c>
      <c r="F39" s="88">
        <v>0</v>
      </c>
      <c r="G39" s="97">
        <f t="shared" si="7"/>
        <v>0</v>
      </c>
      <c r="H39" s="103">
        <f t="shared" si="5"/>
        <v>0.9672131147540984</v>
      </c>
      <c r="I39" s="41" t="e">
        <f t="shared" si="5"/>
        <v>#DIV/0!</v>
      </c>
    </row>
    <row r="40" spans="1:9" ht="36">
      <c r="A40" s="67" t="s">
        <v>42</v>
      </c>
      <c r="B40" s="56">
        <v>596.7</v>
      </c>
      <c r="C40" s="50">
        <v>257.3</v>
      </c>
      <c r="D40" s="52">
        <f t="shared" si="6"/>
        <v>43.12049606167253</v>
      </c>
      <c r="E40" s="96">
        <v>5032.3</v>
      </c>
      <c r="F40" s="88">
        <v>1792.3</v>
      </c>
      <c r="G40" s="97">
        <f t="shared" si="7"/>
        <v>35.61592114937503</v>
      </c>
      <c r="H40" s="103">
        <f t="shared" si="5"/>
        <v>8.43355119825708</v>
      </c>
      <c r="I40" s="41">
        <f t="shared" si="5"/>
        <v>6.965798678585308</v>
      </c>
    </row>
    <row r="41" spans="1:9" ht="12.75">
      <c r="A41" s="67" t="s">
        <v>74</v>
      </c>
      <c r="B41" s="56">
        <v>35</v>
      </c>
      <c r="C41" s="50">
        <v>12.5</v>
      </c>
      <c r="D41" s="52">
        <f t="shared" si="6"/>
        <v>35.714285714285715</v>
      </c>
      <c r="E41" s="96">
        <v>15</v>
      </c>
      <c r="F41" s="88">
        <v>0</v>
      </c>
      <c r="G41" s="97">
        <f t="shared" si="7"/>
        <v>0</v>
      </c>
      <c r="H41" s="103">
        <f t="shared" si="5"/>
        <v>0.42857142857142855</v>
      </c>
      <c r="I41" s="41">
        <f t="shared" si="5"/>
        <v>0</v>
      </c>
    </row>
    <row r="42" spans="1:9" ht="12.75">
      <c r="A42" s="67" t="s">
        <v>43</v>
      </c>
      <c r="B42" s="56">
        <v>300</v>
      </c>
      <c r="C42" s="50">
        <v>0</v>
      </c>
      <c r="D42" s="52">
        <v>0</v>
      </c>
      <c r="E42" s="96">
        <v>300</v>
      </c>
      <c r="F42" s="88">
        <v>0</v>
      </c>
      <c r="G42" s="97">
        <v>0</v>
      </c>
      <c r="H42" s="103">
        <f t="shared" si="5"/>
        <v>1</v>
      </c>
      <c r="I42" s="41" t="e">
        <f t="shared" si="5"/>
        <v>#DIV/0!</v>
      </c>
    </row>
    <row r="43" spans="1:9" ht="12.75">
      <c r="A43" s="67" t="s">
        <v>44</v>
      </c>
      <c r="B43" s="56">
        <v>17006.4</v>
      </c>
      <c r="C43" s="50">
        <v>9537.2</v>
      </c>
      <c r="D43" s="52">
        <f aca="true" t="shared" si="8" ref="D43:D49">C43/B43*100</f>
        <v>56.08006397591495</v>
      </c>
      <c r="E43" s="96">
        <v>10357.8</v>
      </c>
      <c r="F43" s="88">
        <v>5395.8</v>
      </c>
      <c r="G43" s="97">
        <f aca="true" t="shared" si="9" ref="G43:G68">F43/E43*100</f>
        <v>52.09407403116493</v>
      </c>
      <c r="H43" s="103">
        <f t="shared" si="5"/>
        <v>0.609053062376517</v>
      </c>
      <c r="I43" s="41">
        <f t="shared" si="5"/>
        <v>0.5657635364677264</v>
      </c>
    </row>
    <row r="44" spans="1:9" ht="12.75">
      <c r="A44" s="29" t="s">
        <v>32</v>
      </c>
      <c r="B44" s="47">
        <f>B45</f>
        <v>1813.7</v>
      </c>
      <c r="C44" s="46">
        <f>C45</f>
        <v>516.2</v>
      </c>
      <c r="D44" s="48">
        <f t="shared" si="8"/>
        <v>28.461156751392185</v>
      </c>
      <c r="E44" s="95">
        <f>E45</f>
        <v>1291.2</v>
      </c>
      <c r="F44" s="90">
        <f>F45</f>
        <v>610.8</v>
      </c>
      <c r="G44" s="94">
        <f t="shared" si="9"/>
        <v>47.30483271375464</v>
      </c>
      <c r="H44" s="61">
        <f t="shared" si="5"/>
        <v>0.7119148701549319</v>
      </c>
      <c r="I44" s="40">
        <f t="shared" si="5"/>
        <v>1.1832623014335526</v>
      </c>
    </row>
    <row r="45" spans="1:9" ht="12.75">
      <c r="A45" s="67" t="s">
        <v>45</v>
      </c>
      <c r="B45" s="51">
        <v>1813.7</v>
      </c>
      <c r="C45" s="50">
        <v>516.2</v>
      </c>
      <c r="D45" s="48">
        <f t="shared" si="8"/>
        <v>28.461156751392185</v>
      </c>
      <c r="E45" s="96">
        <v>1291.2</v>
      </c>
      <c r="F45" s="88">
        <v>610.8</v>
      </c>
      <c r="G45" s="94">
        <f t="shared" si="9"/>
        <v>47.30483271375464</v>
      </c>
      <c r="H45" s="103">
        <f t="shared" si="5"/>
        <v>0.7119148701549319</v>
      </c>
      <c r="I45" s="41">
        <f t="shared" si="5"/>
        <v>1.1832623014335526</v>
      </c>
    </row>
    <row r="46" spans="1:9" ht="24">
      <c r="A46" s="29" t="s">
        <v>13</v>
      </c>
      <c r="B46" s="55">
        <f>B47+B48</f>
        <v>6273.9</v>
      </c>
      <c r="C46" s="53">
        <f>C47+C48</f>
        <v>1654.3</v>
      </c>
      <c r="D46" s="48">
        <f t="shared" si="8"/>
        <v>26.367968886976207</v>
      </c>
      <c r="E46" s="95">
        <f>E47+E48</f>
        <v>4375.3</v>
      </c>
      <c r="F46" s="90">
        <f>F47+F48</f>
        <v>2158.8</v>
      </c>
      <c r="G46" s="94">
        <f t="shared" si="9"/>
        <v>49.34061664343017</v>
      </c>
      <c r="H46" s="61">
        <f t="shared" si="5"/>
        <v>0.6973812142367587</v>
      </c>
      <c r="I46" s="40">
        <f t="shared" si="5"/>
        <v>1.304962824155232</v>
      </c>
    </row>
    <row r="47" spans="1:9" ht="12" customHeight="1">
      <c r="A47" s="68" t="s">
        <v>80</v>
      </c>
      <c r="B47" s="56">
        <v>0</v>
      </c>
      <c r="C47" s="50">
        <v>0</v>
      </c>
      <c r="D47" s="52" t="e">
        <f t="shared" si="8"/>
        <v>#DIV/0!</v>
      </c>
      <c r="E47" s="96">
        <v>4343.8</v>
      </c>
      <c r="F47" s="88">
        <v>2158.8</v>
      </c>
      <c r="G47" s="97">
        <f t="shared" si="9"/>
        <v>49.69842073760302</v>
      </c>
      <c r="H47" s="106" t="e">
        <f t="shared" si="5"/>
        <v>#DIV/0!</v>
      </c>
      <c r="I47" s="57" t="e">
        <f t="shared" si="5"/>
        <v>#DIV/0!</v>
      </c>
    </row>
    <row r="48" spans="1:9" ht="23.25" customHeight="1">
      <c r="A48" s="68" t="s">
        <v>81</v>
      </c>
      <c r="B48" s="32" t="s">
        <v>86</v>
      </c>
      <c r="C48" s="33" t="s">
        <v>88</v>
      </c>
      <c r="D48" s="52">
        <f t="shared" si="8"/>
        <v>26.367968886976207</v>
      </c>
      <c r="E48" s="96">
        <v>31.5</v>
      </c>
      <c r="F48" s="88">
        <v>0</v>
      </c>
      <c r="G48" s="97">
        <f t="shared" si="9"/>
        <v>0</v>
      </c>
      <c r="H48" s="106">
        <f t="shared" si="5"/>
        <v>0.005020800459044614</v>
      </c>
      <c r="I48" s="57">
        <f t="shared" si="5"/>
        <v>0</v>
      </c>
    </row>
    <row r="49" spans="1:9" ht="12.75">
      <c r="A49" s="29" t="s">
        <v>14</v>
      </c>
      <c r="B49" s="34">
        <f>SUM(B50:B54)</f>
        <v>75493</v>
      </c>
      <c r="C49" s="34">
        <f>SUM(C50:C54)</f>
        <v>31217.600000000002</v>
      </c>
      <c r="D49" s="69">
        <f t="shared" si="8"/>
        <v>41.35164849721166</v>
      </c>
      <c r="E49" s="95">
        <f>SUM(E50:E54)</f>
        <v>91743.8</v>
      </c>
      <c r="F49" s="90">
        <f>SUM(F50:F54)</f>
        <v>34020.9</v>
      </c>
      <c r="G49" s="94">
        <f t="shared" si="9"/>
        <v>37.08250584780661</v>
      </c>
      <c r="H49" s="61">
        <f t="shared" si="5"/>
        <v>1.215262342203913</v>
      </c>
      <c r="I49" s="40">
        <f t="shared" si="5"/>
        <v>1.089798703295577</v>
      </c>
    </row>
    <row r="50" spans="1:9" ht="12.75">
      <c r="A50" s="67" t="s">
        <v>64</v>
      </c>
      <c r="B50" s="56">
        <v>12550</v>
      </c>
      <c r="C50" s="50">
        <v>1076.7</v>
      </c>
      <c r="D50" s="76">
        <f>C50/B50*100</f>
        <v>8.579282868525896</v>
      </c>
      <c r="E50" s="96">
        <v>10410.8</v>
      </c>
      <c r="F50" s="88">
        <v>2828.2</v>
      </c>
      <c r="G50" s="97">
        <f t="shared" si="9"/>
        <v>27.16601990240904</v>
      </c>
      <c r="H50" s="103">
        <f t="shared" si="5"/>
        <v>0.8295458167330677</v>
      </c>
      <c r="I50" s="41">
        <f t="shared" si="5"/>
        <v>2.626729822606111</v>
      </c>
    </row>
    <row r="51" spans="1:9" ht="12.75">
      <c r="A51" s="67" t="s">
        <v>87</v>
      </c>
      <c r="B51" s="56">
        <v>11.3</v>
      </c>
      <c r="C51" s="50">
        <v>11.3</v>
      </c>
      <c r="D51" s="76">
        <f>C51/B51*100</f>
        <v>100</v>
      </c>
      <c r="E51" s="96"/>
      <c r="F51" s="88"/>
      <c r="G51" s="97"/>
      <c r="H51" s="103"/>
      <c r="I51" s="41"/>
    </row>
    <row r="52" spans="1:9" ht="12.75">
      <c r="A52" s="67" t="s">
        <v>46</v>
      </c>
      <c r="B52" s="56">
        <v>26870.9</v>
      </c>
      <c r="C52" s="50">
        <v>10338.5</v>
      </c>
      <c r="D52" s="76">
        <f>C52/B52*100</f>
        <v>38.47470683899683</v>
      </c>
      <c r="E52" s="96">
        <v>20893.5</v>
      </c>
      <c r="F52" s="88">
        <v>11067.4</v>
      </c>
      <c r="G52" s="97">
        <f t="shared" si="9"/>
        <v>52.97054107736856</v>
      </c>
      <c r="H52" s="103">
        <f t="shared" si="5"/>
        <v>0.7775511799009337</v>
      </c>
      <c r="I52" s="41">
        <f t="shared" si="5"/>
        <v>1.0705034579484451</v>
      </c>
    </row>
    <row r="53" spans="1:9" ht="12.75">
      <c r="A53" s="67" t="s">
        <v>72</v>
      </c>
      <c r="B53" s="56">
        <v>31448.5</v>
      </c>
      <c r="C53" s="50">
        <v>19423.7</v>
      </c>
      <c r="D53" s="76">
        <f>C53/B53*100</f>
        <v>61.76351813282033</v>
      </c>
      <c r="E53" s="96">
        <v>51635.3</v>
      </c>
      <c r="F53" s="88">
        <v>19539.2</v>
      </c>
      <c r="G53" s="97">
        <f t="shared" si="9"/>
        <v>37.84077946676015</v>
      </c>
      <c r="H53" s="103">
        <f t="shared" si="5"/>
        <v>1.641900249614449</v>
      </c>
      <c r="I53" s="41">
        <f t="shared" si="5"/>
        <v>1.0059463438994631</v>
      </c>
    </row>
    <row r="54" spans="1:9" ht="12.75">
      <c r="A54" s="67" t="s">
        <v>47</v>
      </c>
      <c r="B54" s="56">
        <v>4612.3</v>
      </c>
      <c r="C54" s="50">
        <v>367.4</v>
      </c>
      <c r="D54" s="76">
        <f>C54/B54*100</f>
        <v>7.965657047460052</v>
      </c>
      <c r="E54" s="96">
        <v>8804.2</v>
      </c>
      <c r="F54" s="88">
        <v>586.1</v>
      </c>
      <c r="G54" s="97">
        <f t="shared" si="9"/>
        <v>6.65705004429704</v>
      </c>
      <c r="H54" s="103">
        <f t="shared" si="5"/>
        <v>1.9088524163649374</v>
      </c>
      <c r="I54" s="41">
        <f t="shared" si="5"/>
        <v>1.5952640174197061</v>
      </c>
    </row>
    <row r="55" spans="1:9" ht="12.75">
      <c r="A55" s="29" t="s">
        <v>5</v>
      </c>
      <c r="B55" s="55">
        <f>SUM(B56:B59)</f>
        <v>180232</v>
      </c>
      <c r="C55" s="53">
        <f>SUM(C56:C59)</f>
        <v>35509.399999999994</v>
      </c>
      <c r="D55" s="77">
        <f aca="true" t="shared" si="10" ref="D55:D68">C55/B55*100</f>
        <v>19.70205069022149</v>
      </c>
      <c r="E55" s="95">
        <f>SUM(E56:E59)</f>
        <v>324473.19999999995</v>
      </c>
      <c r="F55" s="90">
        <f>SUM(F56:F59)</f>
        <v>41422.200000000004</v>
      </c>
      <c r="G55" s="94">
        <f t="shared" si="9"/>
        <v>12.765984987357973</v>
      </c>
      <c r="H55" s="61">
        <f t="shared" si="5"/>
        <v>1.8003084912779082</v>
      </c>
      <c r="I55" s="40">
        <f t="shared" si="5"/>
        <v>1.166513655539097</v>
      </c>
    </row>
    <row r="56" spans="1:9" ht="12.75">
      <c r="A56" s="67" t="s">
        <v>48</v>
      </c>
      <c r="B56" s="56">
        <v>511.9</v>
      </c>
      <c r="C56" s="50">
        <v>299.6</v>
      </c>
      <c r="D56" s="76">
        <f t="shared" si="10"/>
        <v>58.52705606563783</v>
      </c>
      <c r="E56" s="96">
        <v>960</v>
      </c>
      <c r="F56" s="88">
        <v>90.6</v>
      </c>
      <c r="G56" s="97">
        <f t="shared" si="9"/>
        <v>9.4375</v>
      </c>
      <c r="H56" s="103">
        <f t="shared" si="5"/>
        <v>1.8753662824770463</v>
      </c>
      <c r="I56" s="41">
        <f t="shared" si="5"/>
        <v>0.3024032042723631</v>
      </c>
    </row>
    <row r="57" spans="1:9" ht="12.75">
      <c r="A57" s="67" t="s">
        <v>49</v>
      </c>
      <c r="B57" s="56">
        <v>144595.7</v>
      </c>
      <c r="C57" s="50">
        <v>29644.1</v>
      </c>
      <c r="D57" s="76">
        <f t="shared" si="10"/>
        <v>20.50137037270126</v>
      </c>
      <c r="E57" s="96">
        <v>300740.8</v>
      </c>
      <c r="F57" s="88">
        <v>35242.4</v>
      </c>
      <c r="G57" s="97">
        <f t="shared" si="9"/>
        <v>11.718529710634542</v>
      </c>
      <c r="H57" s="103">
        <f t="shared" si="5"/>
        <v>2.079873744516607</v>
      </c>
      <c r="I57" s="41">
        <f t="shared" si="5"/>
        <v>1.18885039518825</v>
      </c>
    </row>
    <row r="58" spans="1:9" ht="12.75">
      <c r="A58" s="67" t="s">
        <v>66</v>
      </c>
      <c r="B58" s="56">
        <v>26720.9</v>
      </c>
      <c r="C58" s="50">
        <v>3085.7</v>
      </c>
      <c r="D58" s="52">
        <f t="shared" si="10"/>
        <v>11.547889479770514</v>
      </c>
      <c r="E58" s="96">
        <v>17048.1</v>
      </c>
      <c r="F58" s="88">
        <v>2928.8</v>
      </c>
      <c r="G58" s="97">
        <f t="shared" si="9"/>
        <v>17.179627055214368</v>
      </c>
      <c r="H58" s="103">
        <f t="shared" si="5"/>
        <v>0.6380062048808235</v>
      </c>
      <c r="I58" s="41">
        <f t="shared" si="5"/>
        <v>0.9491525423728815</v>
      </c>
    </row>
    <row r="59" spans="1:9" ht="24">
      <c r="A59" s="67" t="s">
        <v>75</v>
      </c>
      <c r="B59" s="56">
        <v>8403.5</v>
      </c>
      <c r="C59" s="50">
        <v>2480</v>
      </c>
      <c r="D59" s="52">
        <f t="shared" si="10"/>
        <v>29.51151306003451</v>
      </c>
      <c r="E59" s="96">
        <v>5724.3</v>
      </c>
      <c r="F59" s="88">
        <v>3160.4</v>
      </c>
      <c r="G59" s="97">
        <f t="shared" si="9"/>
        <v>55.210244047307086</v>
      </c>
      <c r="H59" s="103">
        <f t="shared" si="5"/>
        <v>0.6811804605224014</v>
      </c>
      <c r="I59" s="41">
        <f t="shared" si="5"/>
        <v>1.2743548387096775</v>
      </c>
    </row>
    <row r="60" spans="1:9" ht="12.75">
      <c r="A60" s="29" t="s">
        <v>6</v>
      </c>
      <c r="B60" s="55">
        <f>SUM(B61:B65)</f>
        <v>551418.0000000001</v>
      </c>
      <c r="C60" s="53">
        <f>SUM(C61:C65)</f>
        <v>279997.2</v>
      </c>
      <c r="D60" s="48">
        <f t="shared" si="10"/>
        <v>50.77766775839743</v>
      </c>
      <c r="E60" s="95">
        <f>SUM(E61:E65)</f>
        <v>460307.5</v>
      </c>
      <c r="F60" s="90">
        <f>SUM(F61:F65)</f>
        <v>308770.9</v>
      </c>
      <c r="G60" s="94">
        <f t="shared" si="9"/>
        <v>67.07926766346411</v>
      </c>
      <c r="H60" s="61">
        <f t="shared" si="5"/>
        <v>0.8347705370517464</v>
      </c>
      <c r="I60" s="40">
        <f t="shared" si="5"/>
        <v>1.1027642419281336</v>
      </c>
    </row>
    <row r="61" spans="1:9" ht="12.75">
      <c r="A61" s="67" t="s">
        <v>50</v>
      </c>
      <c r="B61" s="56">
        <v>168135.3</v>
      </c>
      <c r="C61" s="50">
        <v>77074.7</v>
      </c>
      <c r="D61" s="52">
        <f t="shared" si="10"/>
        <v>45.84087933943675</v>
      </c>
      <c r="E61" s="96">
        <v>130821.3</v>
      </c>
      <c r="F61" s="88">
        <v>87626.4</v>
      </c>
      <c r="G61" s="97">
        <f t="shared" si="9"/>
        <v>66.98175297141978</v>
      </c>
      <c r="H61" s="103">
        <f t="shared" si="5"/>
        <v>0.7780715887740409</v>
      </c>
      <c r="I61" s="41">
        <f t="shared" si="5"/>
        <v>1.1369022519711396</v>
      </c>
    </row>
    <row r="62" spans="1:9" ht="12.75">
      <c r="A62" s="67" t="s">
        <v>51</v>
      </c>
      <c r="B62" s="56">
        <v>296535.9</v>
      </c>
      <c r="C62" s="50">
        <v>155208.8</v>
      </c>
      <c r="D62" s="52">
        <f t="shared" si="10"/>
        <v>52.340644083903484</v>
      </c>
      <c r="E62" s="96">
        <v>275042.2</v>
      </c>
      <c r="F62" s="88">
        <v>179947.5</v>
      </c>
      <c r="G62" s="97">
        <f t="shared" si="9"/>
        <v>65.42541471817779</v>
      </c>
      <c r="H62" s="103">
        <f t="shared" si="5"/>
        <v>0.9275173764795426</v>
      </c>
      <c r="I62" s="41">
        <f t="shared" si="5"/>
        <v>1.1593898026400566</v>
      </c>
    </row>
    <row r="63" spans="1:9" ht="12.75">
      <c r="A63" s="67" t="s">
        <v>65</v>
      </c>
      <c r="B63" s="56">
        <v>62532.1</v>
      </c>
      <c r="C63" s="50">
        <v>36938.7</v>
      </c>
      <c r="D63" s="52">
        <f t="shared" si="10"/>
        <v>59.07158083608258</v>
      </c>
      <c r="E63" s="96">
        <v>36816.7</v>
      </c>
      <c r="F63" s="88">
        <v>29388.5</v>
      </c>
      <c r="G63" s="97">
        <f t="shared" si="9"/>
        <v>79.82382994673614</v>
      </c>
      <c r="H63" s="103">
        <f t="shared" si="5"/>
        <v>0.5887648103933819</v>
      </c>
      <c r="I63" s="41">
        <f t="shared" si="5"/>
        <v>0.7956019026116242</v>
      </c>
    </row>
    <row r="64" spans="1:9" ht="12.75">
      <c r="A64" s="67" t="s">
        <v>52</v>
      </c>
      <c r="B64" s="56">
        <v>735.4</v>
      </c>
      <c r="C64" s="50">
        <v>15</v>
      </c>
      <c r="D64" s="52">
        <f t="shared" si="10"/>
        <v>2.0397062822953496</v>
      </c>
      <c r="E64" s="96">
        <v>370.2</v>
      </c>
      <c r="F64" s="88">
        <v>335.8</v>
      </c>
      <c r="G64" s="97">
        <f t="shared" si="9"/>
        <v>90.70772555375474</v>
      </c>
      <c r="H64" s="103">
        <f t="shared" si="5"/>
        <v>0.5033995104704923</v>
      </c>
      <c r="I64" s="41">
        <f t="shared" si="5"/>
        <v>22.386666666666667</v>
      </c>
    </row>
    <row r="65" spans="1:9" ht="12.75">
      <c r="A65" s="67" t="s">
        <v>53</v>
      </c>
      <c r="B65" s="56">
        <v>23479.3</v>
      </c>
      <c r="C65" s="50">
        <v>10760</v>
      </c>
      <c r="D65" s="52">
        <f t="shared" si="10"/>
        <v>45.82760133394096</v>
      </c>
      <c r="E65" s="96">
        <v>17257.1</v>
      </c>
      <c r="F65" s="88">
        <v>11472.7</v>
      </c>
      <c r="G65" s="97">
        <f t="shared" si="9"/>
        <v>66.48104258537066</v>
      </c>
      <c r="H65" s="103">
        <f t="shared" si="5"/>
        <v>0.7349920994237477</v>
      </c>
      <c r="I65" s="41">
        <f t="shared" si="5"/>
        <v>1.066236059479554</v>
      </c>
    </row>
    <row r="66" spans="1:9" ht="12.75">
      <c r="A66" s="29" t="s">
        <v>33</v>
      </c>
      <c r="B66" s="55">
        <f>SUM(B67:B68)</f>
        <v>117406.2</v>
      </c>
      <c r="C66" s="53">
        <f>SUM(C67:C68)</f>
        <v>62538.100000000006</v>
      </c>
      <c r="D66" s="48">
        <f t="shared" si="10"/>
        <v>53.26643737724244</v>
      </c>
      <c r="E66" s="95">
        <f>SUM(E67:E68)</f>
        <v>87885</v>
      </c>
      <c r="F66" s="90">
        <f>SUM(F67:F68)</f>
        <v>64053.9</v>
      </c>
      <c r="G66" s="94">
        <f t="shared" si="9"/>
        <v>72.88376856118792</v>
      </c>
      <c r="H66" s="61">
        <f t="shared" si="5"/>
        <v>0.7485550166856606</v>
      </c>
      <c r="I66" s="40">
        <f t="shared" si="5"/>
        <v>1.0242380245002645</v>
      </c>
    </row>
    <row r="67" spans="1:9" ht="12.75">
      <c r="A67" s="67" t="s">
        <v>54</v>
      </c>
      <c r="B67" s="56">
        <v>85718.7</v>
      </c>
      <c r="C67" s="50">
        <v>47324.3</v>
      </c>
      <c r="D67" s="52">
        <f t="shared" si="10"/>
        <v>55.20884007806932</v>
      </c>
      <c r="E67" s="96">
        <v>65432</v>
      </c>
      <c r="F67" s="88">
        <v>46865</v>
      </c>
      <c r="G67" s="97">
        <f t="shared" si="9"/>
        <v>71.62397603619024</v>
      </c>
      <c r="H67" s="103">
        <f t="shared" si="5"/>
        <v>0.7633340216312193</v>
      </c>
      <c r="I67" s="41">
        <f t="shared" si="5"/>
        <v>0.990294626650579</v>
      </c>
    </row>
    <row r="68" spans="1:9" ht="12.75">
      <c r="A68" s="67" t="s">
        <v>55</v>
      </c>
      <c r="B68" s="56">
        <v>31687.5</v>
      </c>
      <c r="C68" s="50">
        <v>15213.8</v>
      </c>
      <c r="D68" s="52">
        <f t="shared" si="10"/>
        <v>48.01199211045365</v>
      </c>
      <c r="E68" s="96">
        <v>22453</v>
      </c>
      <c r="F68" s="88">
        <v>17188.9</v>
      </c>
      <c r="G68" s="97">
        <f t="shared" si="9"/>
        <v>76.5550260544248</v>
      </c>
      <c r="H68" s="103">
        <f t="shared" si="5"/>
        <v>0.7085759368836292</v>
      </c>
      <c r="I68" s="41">
        <f t="shared" si="5"/>
        <v>1.129822923924332</v>
      </c>
    </row>
    <row r="69" spans="1:9" ht="12.75" customHeight="1" hidden="1">
      <c r="A69" s="29" t="s">
        <v>67</v>
      </c>
      <c r="B69" s="37"/>
      <c r="C69" s="38"/>
      <c r="D69" s="39"/>
      <c r="E69" s="95">
        <f>E70</f>
        <v>0</v>
      </c>
      <c r="F69" s="90">
        <f>F70</f>
        <v>0</v>
      </c>
      <c r="G69" s="94">
        <v>0</v>
      </c>
      <c r="H69" s="61" t="e">
        <f t="shared" si="5"/>
        <v>#DIV/0!</v>
      </c>
      <c r="I69" s="40" t="e">
        <f t="shared" si="5"/>
        <v>#DIV/0!</v>
      </c>
    </row>
    <row r="70" spans="1:9" ht="12.75" customHeight="1" hidden="1">
      <c r="A70" s="67" t="s">
        <v>68</v>
      </c>
      <c r="B70" s="42"/>
      <c r="C70" s="43"/>
      <c r="D70" s="44"/>
      <c r="E70" s="96">
        <v>0</v>
      </c>
      <c r="F70" s="88">
        <v>0</v>
      </c>
      <c r="G70" s="97">
        <v>0</v>
      </c>
      <c r="H70" s="103" t="e">
        <f t="shared" si="5"/>
        <v>#DIV/0!</v>
      </c>
      <c r="I70" s="41" t="e">
        <f t="shared" si="5"/>
        <v>#DIV/0!</v>
      </c>
    </row>
    <row r="71" spans="1:9" ht="12.75">
      <c r="A71" s="29" t="s">
        <v>7</v>
      </c>
      <c r="B71" s="55">
        <f>B72+B73+B74+B75+B76</f>
        <v>182981.39999999997</v>
      </c>
      <c r="C71" s="53">
        <f>C72+C73+C74+C75+C76</f>
        <v>80546.7</v>
      </c>
      <c r="D71" s="48">
        <f aca="true" t="shared" si="11" ref="D71:D76">C71/B71*100</f>
        <v>44.01906423275809</v>
      </c>
      <c r="E71" s="95">
        <f>E72+E73+E74+E75+E76</f>
        <v>135369</v>
      </c>
      <c r="F71" s="90">
        <f>F72+F73+F74+F75+F76</f>
        <v>65310.799999999996</v>
      </c>
      <c r="G71" s="94">
        <f aca="true" t="shared" si="12" ref="G71:G81">F71/E71*100</f>
        <v>48.2464966129616</v>
      </c>
      <c r="H71" s="61">
        <f t="shared" si="5"/>
        <v>0.7397965039069546</v>
      </c>
      <c r="I71" s="40">
        <f t="shared" si="5"/>
        <v>0.8108438955289291</v>
      </c>
    </row>
    <row r="72" spans="1:9" ht="12.75">
      <c r="A72" s="67" t="s">
        <v>56</v>
      </c>
      <c r="B72" s="56">
        <v>4590</v>
      </c>
      <c r="C72" s="50">
        <v>2270.6</v>
      </c>
      <c r="D72" s="52">
        <f t="shared" si="11"/>
        <v>49.468409586056644</v>
      </c>
      <c r="E72" s="96">
        <v>3600</v>
      </c>
      <c r="F72" s="88">
        <v>2673</v>
      </c>
      <c r="G72" s="97">
        <f t="shared" si="12"/>
        <v>74.25</v>
      </c>
      <c r="H72" s="103">
        <f t="shared" si="5"/>
        <v>0.7843137254901961</v>
      </c>
      <c r="I72" s="41">
        <f t="shared" si="5"/>
        <v>1.1772218796793799</v>
      </c>
    </row>
    <row r="73" spans="1:9" ht="12.75">
      <c r="A73" s="67" t="s">
        <v>57</v>
      </c>
      <c r="B73" s="56">
        <v>82336.4</v>
      </c>
      <c r="C73" s="50">
        <v>40210.8</v>
      </c>
      <c r="D73" s="52">
        <f t="shared" si="11"/>
        <v>48.83720930232559</v>
      </c>
      <c r="E73" s="96">
        <v>63699.3</v>
      </c>
      <c r="F73" s="88">
        <v>38413.6</v>
      </c>
      <c r="G73" s="97">
        <f t="shared" si="12"/>
        <v>60.3045873345547</v>
      </c>
      <c r="H73" s="103">
        <f t="shared" si="5"/>
        <v>0.7736468925044089</v>
      </c>
      <c r="I73" s="41">
        <f t="shared" si="5"/>
        <v>0.9553055398052264</v>
      </c>
    </row>
    <row r="74" spans="1:9" ht="12.75">
      <c r="A74" s="67" t="s">
        <v>58</v>
      </c>
      <c r="B74" s="56">
        <v>10952.4</v>
      </c>
      <c r="C74" s="50">
        <v>4191.2</v>
      </c>
      <c r="D74" s="52">
        <f t="shared" si="11"/>
        <v>38.2674117088492</v>
      </c>
      <c r="E74" s="96">
        <v>6322.6</v>
      </c>
      <c r="F74" s="88">
        <v>3946.1</v>
      </c>
      <c r="G74" s="97">
        <f t="shared" si="12"/>
        <v>62.412615063423274</v>
      </c>
      <c r="H74" s="103">
        <f t="shared" si="5"/>
        <v>0.5772798656002338</v>
      </c>
      <c r="I74" s="41">
        <f t="shared" si="5"/>
        <v>0.9415203283069288</v>
      </c>
    </row>
    <row r="75" spans="1:9" ht="12.75">
      <c r="A75" s="67" t="s">
        <v>59</v>
      </c>
      <c r="B75" s="56">
        <v>71763.8</v>
      </c>
      <c r="C75" s="50">
        <v>27552.2</v>
      </c>
      <c r="D75" s="52">
        <f t="shared" si="11"/>
        <v>38.392894467684265</v>
      </c>
      <c r="E75" s="96">
        <v>50584.2</v>
      </c>
      <c r="F75" s="88">
        <v>13689.9</v>
      </c>
      <c r="G75" s="97">
        <f t="shared" si="12"/>
        <v>27.063589025822292</v>
      </c>
      <c r="H75" s="103">
        <f t="shared" si="5"/>
        <v>0.7048707008268792</v>
      </c>
      <c r="I75" s="41">
        <f t="shared" si="5"/>
        <v>0.4968713932099796</v>
      </c>
    </row>
    <row r="76" spans="1:9" ht="12.75">
      <c r="A76" s="67" t="s">
        <v>60</v>
      </c>
      <c r="B76" s="56">
        <v>13338.8</v>
      </c>
      <c r="C76" s="50">
        <v>6321.9</v>
      </c>
      <c r="D76" s="52">
        <f t="shared" si="11"/>
        <v>47.39481812456893</v>
      </c>
      <c r="E76" s="96">
        <v>11162.9</v>
      </c>
      <c r="F76" s="88">
        <v>6588.2</v>
      </c>
      <c r="G76" s="97">
        <f>F76/E76*100</f>
        <v>59.01871377509429</v>
      </c>
      <c r="H76" s="103">
        <f t="shared" si="5"/>
        <v>0.8368743815035835</v>
      </c>
      <c r="I76" s="41">
        <f t="shared" si="5"/>
        <v>1.0421234122653</v>
      </c>
    </row>
    <row r="77" spans="1:9" ht="12.75">
      <c r="A77" s="29" t="s">
        <v>34</v>
      </c>
      <c r="B77" s="47">
        <f>B78+B79+B80</f>
        <v>6847.9</v>
      </c>
      <c r="C77" s="46">
        <f>C78+C79+C80</f>
        <v>2091.4</v>
      </c>
      <c r="D77" s="48">
        <f aca="true" t="shared" si="13" ref="D77:D82">C77/B77*100</f>
        <v>30.540749718891924</v>
      </c>
      <c r="E77" s="95">
        <f>E78+E79+E80</f>
        <v>12306.5</v>
      </c>
      <c r="F77" s="90">
        <f>F78+F79+F80</f>
        <v>8765.8</v>
      </c>
      <c r="G77" s="94">
        <f t="shared" si="12"/>
        <v>71.22902531182707</v>
      </c>
      <c r="H77" s="61">
        <f t="shared" si="5"/>
        <v>1.7971202850508916</v>
      </c>
      <c r="I77" s="40">
        <f t="shared" si="5"/>
        <v>4.191355073156736</v>
      </c>
    </row>
    <row r="78" spans="1:9" ht="12.75">
      <c r="A78" s="67" t="s">
        <v>71</v>
      </c>
      <c r="B78" s="51">
        <v>425</v>
      </c>
      <c r="C78" s="49">
        <v>267.2</v>
      </c>
      <c r="D78" s="52">
        <f t="shared" si="13"/>
        <v>62.870588235294115</v>
      </c>
      <c r="E78" s="96">
        <v>9444.6</v>
      </c>
      <c r="F78" s="88">
        <v>6119.4</v>
      </c>
      <c r="G78" s="97">
        <f t="shared" si="12"/>
        <v>64.7925798869195</v>
      </c>
      <c r="H78" s="103">
        <f t="shared" si="5"/>
        <v>22.22258823529412</v>
      </c>
      <c r="I78" s="41">
        <f t="shared" si="5"/>
        <v>22.90194610778443</v>
      </c>
    </row>
    <row r="79" spans="1:9" ht="12.75">
      <c r="A79" s="67" t="s">
        <v>79</v>
      </c>
      <c r="B79" s="51">
        <v>2750</v>
      </c>
      <c r="C79" s="49">
        <v>0</v>
      </c>
      <c r="D79" s="52">
        <f t="shared" si="13"/>
        <v>0</v>
      </c>
      <c r="E79" s="96">
        <v>197.8</v>
      </c>
      <c r="F79" s="88">
        <v>111.2</v>
      </c>
      <c r="G79" s="97">
        <f t="shared" si="12"/>
        <v>56.21840242669363</v>
      </c>
      <c r="H79" s="103">
        <f t="shared" si="5"/>
        <v>0.07192727272727273</v>
      </c>
      <c r="I79" s="41" t="e">
        <f t="shared" si="5"/>
        <v>#DIV/0!</v>
      </c>
    </row>
    <row r="80" spans="1:9" ht="12.75">
      <c r="A80" s="67" t="s">
        <v>70</v>
      </c>
      <c r="B80" s="51">
        <v>3672.9</v>
      </c>
      <c r="C80" s="49">
        <v>1824.2</v>
      </c>
      <c r="D80" s="52">
        <f t="shared" si="13"/>
        <v>49.66647608157042</v>
      </c>
      <c r="E80" s="96">
        <v>2664.1</v>
      </c>
      <c r="F80" s="88">
        <v>2535.2</v>
      </c>
      <c r="G80" s="97">
        <f t="shared" si="12"/>
        <v>95.16159303329455</v>
      </c>
      <c r="H80" s="103">
        <f t="shared" si="5"/>
        <v>0.7253396498679517</v>
      </c>
      <c r="I80" s="41">
        <f t="shared" si="5"/>
        <v>1.3897598947483827</v>
      </c>
    </row>
    <row r="81" spans="1:9" ht="12.75">
      <c r="A81" s="29" t="s">
        <v>35</v>
      </c>
      <c r="B81" s="47">
        <v>2941.1</v>
      </c>
      <c r="C81" s="46">
        <v>1519.7</v>
      </c>
      <c r="D81" s="48">
        <f t="shared" si="13"/>
        <v>51.6711434497297</v>
      </c>
      <c r="E81" s="95">
        <v>2265.8</v>
      </c>
      <c r="F81" s="90">
        <v>1577.7</v>
      </c>
      <c r="G81" s="94">
        <f t="shared" si="12"/>
        <v>69.63103539588666</v>
      </c>
      <c r="H81" s="61">
        <f t="shared" si="5"/>
        <v>0.7703920301927851</v>
      </c>
      <c r="I81" s="40">
        <f t="shared" si="5"/>
        <v>1.0381654273869843</v>
      </c>
    </row>
    <row r="82" spans="1:9" ht="12.75">
      <c r="A82" s="27" t="s">
        <v>28</v>
      </c>
      <c r="B82" s="47">
        <f>B35+B44+B46+B49+B55+B60+B66+B71+B77+B81</f>
        <v>1210209.4</v>
      </c>
      <c r="C82" s="47">
        <f>C35+C44+C46+C49+C55+C60+C66+C71+C77+C81</f>
        <v>537270.7999999999</v>
      </c>
      <c r="D82" s="48">
        <f t="shared" si="13"/>
        <v>44.39486257502214</v>
      </c>
      <c r="E82" s="84">
        <f>E35+E44+E46+E49+E55+E60+E66+E71+E77+E81</f>
        <v>1185489.4000000001</v>
      </c>
      <c r="F82" s="98">
        <f>F35+F44+F46+F49+F55+F60+F66+F69+F71+F77+F81</f>
        <v>571742.3</v>
      </c>
      <c r="G82" s="86">
        <f>F82/E82*100</f>
        <v>48.22837724234396</v>
      </c>
      <c r="H82" s="59">
        <f t="shared" si="5"/>
        <v>0.9795737828511333</v>
      </c>
      <c r="I82" s="35">
        <f t="shared" si="5"/>
        <v>1.0641603824365666</v>
      </c>
    </row>
    <row r="83" spans="1:9" ht="24.75" thickBot="1">
      <c r="A83" s="30" t="s">
        <v>29</v>
      </c>
      <c r="B83" s="58">
        <f>B33-B82</f>
        <v>-7687</v>
      </c>
      <c r="C83" s="58">
        <f>C33-C82</f>
        <v>14473</v>
      </c>
      <c r="D83" s="45"/>
      <c r="E83" s="99">
        <f>E33-E82</f>
        <v>-16550.000000000233</v>
      </c>
      <c r="F83" s="100">
        <f>F33-F82</f>
        <v>949.5999999999767</v>
      </c>
      <c r="G83" s="101"/>
      <c r="H83" s="62"/>
      <c r="I83" s="63"/>
    </row>
    <row r="84" spans="1:7" ht="12.75">
      <c r="A84" s="4"/>
      <c r="B84" s="4"/>
      <c r="C84" s="4"/>
      <c r="D84" s="4"/>
      <c r="E84" s="23" t="s">
        <v>37</v>
      </c>
      <c r="F84" s="24"/>
      <c r="G84" s="1"/>
    </row>
    <row r="85" spans="1:7" ht="12.75">
      <c r="A85" s="4"/>
      <c r="B85" s="4"/>
      <c r="C85" s="4"/>
      <c r="D85" s="4"/>
      <c r="E85" s="9"/>
      <c r="F85" s="10"/>
      <c r="G85" s="1"/>
    </row>
    <row r="86" spans="1:7" ht="12.75">
      <c r="A86" s="11"/>
      <c r="B86" s="11"/>
      <c r="C86" s="11"/>
      <c r="D86" s="11"/>
      <c r="E86" s="12"/>
      <c r="F86" s="13"/>
      <c r="G86" s="1"/>
    </row>
    <row r="87" spans="1:7" ht="12.75">
      <c r="A87" s="14"/>
      <c r="B87" s="14"/>
      <c r="C87" s="14"/>
      <c r="D87" s="14"/>
      <c r="E87" s="15"/>
      <c r="F87" s="15"/>
      <c r="G87" s="1"/>
    </row>
    <row r="88" spans="1:7" ht="12.75">
      <c r="A88" s="16"/>
      <c r="B88" s="16"/>
      <c r="C88" s="16"/>
      <c r="D88" s="16"/>
      <c r="E88" s="17"/>
      <c r="F88" s="17"/>
      <c r="G88" s="1"/>
    </row>
    <row r="89" spans="1:7" ht="12.75">
      <c r="A89" s="18"/>
      <c r="B89" s="18"/>
      <c r="C89" s="18"/>
      <c r="D89" s="18"/>
      <c r="E89" s="19"/>
      <c r="F89" s="19"/>
      <c r="G89" s="3"/>
    </row>
    <row r="90" spans="1:7" ht="12.75">
      <c r="A90" s="18"/>
      <c r="B90" s="18"/>
      <c r="C90" s="18"/>
      <c r="D90" s="18"/>
      <c r="E90" s="19"/>
      <c r="F90" s="19"/>
      <c r="G90" s="3"/>
    </row>
    <row r="91" spans="1:7" ht="12.75">
      <c r="A91" s="20"/>
      <c r="B91" s="20"/>
      <c r="C91" s="20"/>
      <c r="D91" s="20"/>
      <c r="E91" s="19"/>
      <c r="F91" s="19"/>
      <c r="G91" s="1"/>
    </row>
    <row r="92" spans="1:7" ht="12.75">
      <c r="A92" s="20"/>
      <c r="B92" s="20"/>
      <c r="C92" s="20"/>
      <c r="D92" s="20"/>
      <c r="E92" s="19"/>
      <c r="F92" s="19"/>
      <c r="G92" s="3"/>
    </row>
    <row r="93" spans="1:7" ht="12.75">
      <c r="A93" s="21"/>
      <c r="B93" s="21"/>
      <c r="C93" s="21"/>
      <c r="D93" s="21"/>
      <c r="E93" s="17"/>
      <c r="F93" s="17"/>
      <c r="G93" s="3"/>
    </row>
    <row r="94" spans="1:7" ht="12.75">
      <c r="A94" s="20"/>
      <c r="B94" s="20"/>
      <c r="C94" s="20"/>
      <c r="D94" s="20"/>
      <c r="E94" s="19"/>
      <c r="F94" s="19"/>
      <c r="G94" s="3"/>
    </row>
    <row r="95" spans="1:7" ht="12.75">
      <c r="A95" s="20"/>
      <c r="B95" s="20"/>
      <c r="C95" s="20"/>
      <c r="D95" s="20"/>
      <c r="E95" s="19"/>
      <c r="F95" s="22"/>
      <c r="G95" s="3"/>
    </row>
    <row r="96" spans="1:7" ht="12.75">
      <c r="A96" s="20"/>
      <c r="B96" s="20"/>
      <c r="C96" s="20"/>
      <c r="D96" s="20"/>
      <c r="E96" s="19"/>
      <c r="F96" s="22"/>
      <c r="G96" s="1"/>
    </row>
    <row r="97" spans="1:7" ht="15">
      <c r="A97" s="20"/>
      <c r="B97" s="20"/>
      <c r="C97" s="20"/>
      <c r="D97" s="20"/>
      <c r="E97" s="19"/>
      <c r="F97" s="22"/>
      <c r="G97" s="5"/>
    </row>
    <row r="98" spans="1:7" ht="15">
      <c r="A98" s="20"/>
      <c r="B98" s="20"/>
      <c r="C98" s="20"/>
      <c r="D98" s="20"/>
      <c r="E98" s="19"/>
      <c r="F98" s="22"/>
      <c r="G98" s="5"/>
    </row>
    <row r="99" spans="1:7" ht="15">
      <c r="A99" s="20"/>
      <c r="B99" s="20"/>
      <c r="C99" s="20"/>
      <c r="D99" s="20"/>
      <c r="E99" s="19"/>
      <c r="F99" s="22"/>
      <c r="G99" s="5"/>
    </row>
    <row r="100" spans="1:7" ht="15">
      <c r="A100" s="20"/>
      <c r="B100" s="20"/>
      <c r="C100" s="20"/>
      <c r="D100" s="20"/>
      <c r="E100" s="19"/>
      <c r="F100" s="22"/>
      <c r="G100" s="5"/>
    </row>
    <row r="101" spans="1:7" ht="15">
      <c r="A101" s="20"/>
      <c r="B101" s="20"/>
      <c r="C101" s="20"/>
      <c r="D101" s="20"/>
      <c r="E101" s="19"/>
      <c r="F101" s="22"/>
      <c r="G101" s="5"/>
    </row>
    <row r="102" spans="1:7" ht="15">
      <c r="A102" s="20"/>
      <c r="B102" s="20"/>
      <c r="C102" s="20"/>
      <c r="D102" s="20"/>
      <c r="E102" s="19"/>
      <c r="F102" s="22"/>
      <c r="G102" s="5"/>
    </row>
    <row r="103" spans="1:6" ht="12.75">
      <c r="A103" s="6"/>
      <c r="B103" s="6"/>
      <c r="C103" s="6"/>
      <c r="D103" s="6"/>
      <c r="E103" s="6"/>
      <c r="F103" s="6"/>
    </row>
    <row r="104" spans="1:6" ht="12.75">
      <c r="A104" s="6"/>
      <c r="B104" s="6"/>
      <c r="C104" s="6"/>
      <c r="D104" s="6"/>
      <c r="E104" s="6"/>
      <c r="F104" s="6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Нач отдела доходов</cp:lastModifiedBy>
  <cp:lastPrinted>2022-01-11T08:02:14Z</cp:lastPrinted>
  <dcterms:created xsi:type="dcterms:W3CDTF">1999-05-18T09:48:14Z</dcterms:created>
  <dcterms:modified xsi:type="dcterms:W3CDTF">2022-02-22T09:18:04Z</dcterms:modified>
  <cp:category/>
  <cp:version/>
  <cp:contentType/>
  <cp:contentStatus/>
</cp:coreProperties>
</file>