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<sst xmlns="http://schemas.openxmlformats.org/spreadsheetml/2006/main" count="3160" uniqueCount="605">
  <si>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</si>
  <si>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</si>
  <si>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</si>
  <si>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</si>
  <si>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</si>
  <si>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</si>
  <si>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</si>
  <si>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</si>
  <si>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</si>
  <si>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</si>
  <si>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</si>
  <si>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</si>
  <si>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</si>
  <si>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</si>
  <si>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</si>
  <si>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</si>
  <si>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</si>
  <si>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</si>
  <si>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</si>
  <si>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</si>
  <si>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</si>
  <si>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</si>
  <si>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</si>
  <si>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</si>
  <si>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</si>
  <si>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</si>
  <si>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</si>
  <si>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</si>
  <si>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</si>
  <si>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</si>
  <si>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</si>
  <si>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</si>
  <si>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</si>
  <si>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</si>
  <si>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</si>
  <si>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</si>
  <si>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</si>
  <si>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</si>
  <si>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</si>
  <si>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</si>
  <si>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</si>
  <si>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</si>
  <si>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</si>
  <si>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</si>
  <si>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</si>
  <si>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</si>
  <si>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</si>
  <si>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</si>
  <si>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</si>
  <si>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</si>
  <si>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</si>
  <si>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</si>
  <si>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</si>
  <si>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</si>
  <si>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</si>
  <si>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</si>
  <si>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</si>
  <si>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</si>
  <si>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</si>
  <si>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</si>
  <si>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</si>
  <si>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</si>
  <si>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</si>
  <si>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</si>
  <si>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</si>
  <si>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</si>
  <si>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</si>
  <si>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</si>
  <si>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</si>
  <si>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</si>
  <si>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</si>
  <si>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</si>
  <si>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</si>
  <si>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</si>
  <si>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</si>
  <si>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</si>
  <si>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</si>
  <si>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</si>
  <si>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</si>
  <si>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</si>
  <si>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</si>
  <si>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</si>
  <si>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</si>
  <si>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</si>
  <si>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</si>
  <si>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</si>
  <si>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</si>
  <si>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</si>
  <si>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</si>
  <si>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</si>
  <si>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</si>
  <si>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</si>
  <si>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</si>
  <si>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</si>
  <si>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</si>
  <si>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</si>
  <si>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</si>
  <si>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</si>
  <si>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</si>
  <si>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</si>
  <si>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</si>
  <si>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</si>
  <si>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</si>
  <si>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</si>
  <si>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</si>
  <si>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</si>
  <si>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</si>
  <si>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</si>
  <si>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</si>
  <si>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</si>
  <si>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</si>
  <si>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</si>
  <si>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</si>
  <si>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</si>
  <si>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</si>
  <si>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</si>
  <si>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</si>
  <si>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</si>
  <si>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</si>
  <si>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</si>
  <si>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</si>
  <si>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</si>
  <si>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</si>
  <si>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</si>
  <si>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</si>
  <si>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</si>
  <si>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</si>
  <si>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</si>
  <si>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</si>
  <si>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</si>
  <si>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</si>
  <si>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</si>
  <si>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</si>
  <si>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</si>
  <si>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</si>
  <si>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</si>
  <si>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</si>
  <si>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</si>
  <si>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</si>
  <si>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</si>
  <si>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</si>
  <si>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</si>
  <si>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</si>
  <si>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</si>
  <si>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</si>
  <si>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</si>
  <si>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</si>
  <si>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</si>
  <si>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</si>
  <si>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</si>
  <si>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</si>
  <si>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</si>
  <si>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</si>
  <si>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</si>
  <si>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</si>
  <si>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</si>
  <si>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</si>
  <si>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</si>
  <si>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</si>
  <si>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</si>
  <si>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</si>
  <si>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</si>
  <si>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</si>
  <si>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</si>
  <si>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</si>
  <si>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</si>
  <si>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</si>
  <si>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</si>
  <si>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</si>
  <si>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</si>
  <si>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</si>
  <si>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</si>
  <si>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</si>
  <si>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</si>
  <si>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</si>
  <si>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</si>
  <si>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</si>
  <si>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</si>
  <si>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</si>
  <si>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</si>
  <si>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</si>
  <si>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</si>
  <si>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</si>
  <si>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</si>
  <si>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</si>
  <si>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</si>
  <si>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</si>
  <si>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</si>
  <si>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</si>
  <si>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</si>
  <si>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</si>
  <si>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</si>
  <si>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</si>
  <si>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</si>
  <si>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</si>
  <si>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</si>
  <si>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</si>
  <si>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</si>
  <si>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</si>
  <si>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</si>
  <si>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</si>
  <si>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</si>
  <si>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</si>
  <si>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</si>
  <si>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</si>
  <si>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</si>
  <si>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</si>
  <si>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</si>
  <si>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</si>
  <si>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</si>
  <si>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</si>
  <si>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</si>
  <si>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</si>
  <si>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</si>
  <si>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</si>
  <si>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</si>
  <si>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</si>
  <si>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</si>
  <si>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</si>
  <si>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</si>
  <si>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</si>
  <si>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</si>
  <si>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</si>
  <si>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</si>
  <si>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</si>
  <si>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</si>
  <si>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</si>
  <si>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</si>
  <si>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</si>
  <si>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</si>
  <si>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</si>
  <si>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</si>
  <si>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</si>
  <si>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</si>
  <si>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</si>
  <si>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</si>
  <si>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</si>
  <si>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</si>
  <si>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</si>
  <si>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</si>
  <si>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</si>
  <si>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</si>
  <si>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</si>
  <si>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</si>
  <si>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</si>
  <si>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</si>
  <si>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</si>
  <si>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</si>
  <si>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</si>
  <si>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</si>
  <si>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</si>
  <si>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</si>
  <si>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</si>
  <si>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</si>
  <si>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</si>
  <si>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</si>
  <si>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</si>
  <si>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</si>
  <si>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</si>
  <si>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</si>
  <si>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</si>
  <si>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</si>
  <si>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</si>
  <si>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</si>
  <si>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</si>
  <si>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</si>
  <si>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</si>
  <si>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</si>
  <si>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</si>
  <si>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</si>
  <si>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</si>
  <si>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</si>
  <si>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</si>
  <si>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</si>
  <si>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</si>
  <si>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</si>
  <si>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</si>
  <si>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</si>
  <si>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</si>
  <si>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</si>
  <si>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</si>
  <si>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</si>
  <si>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</si>
  <si>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</si>
  <si>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</si>
  <si>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</si>
  <si>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</si>
  <si>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</si>
  <si>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</si>
  <si>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</si>
  <si>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</si>
  <si>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</si>
  <si>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</si>
  <si>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</si>
  <si>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</si>
  <si>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</si>
  <si>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</si>
  <si>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</si>
  <si>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</si>
  <si>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</si>
  <si>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</si>
  <si>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</si>
  <si>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</si>
  <si>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</si>
  <si>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</si>
  <si>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</si>
  <si>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</si>
  <si>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</si>
  <si>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</si>
  <si>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</si>
  <si>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</si>
  <si>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</si>
  <si>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</si>
  <si>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</si>
  <si>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</si>
  <si>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</si>
  <si>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</si>
  <si>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</si>
  <si>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</si>
  <si>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</si>
  <si>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</si>
  <si>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</si>
  <si>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</si>
  <si>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</si>
  <si>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</si>
  <si>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</si>
  <si>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</si>
  <si>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</si>
  <si>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</si>
  <si>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</si>
  <si>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</si>
  <si>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</si>
  <si>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</si>
  <si>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</si>
  <si>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</si>
  <si>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</si>
  <si>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</si>
  <si>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</si>
  <si>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</si>
  <si>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</si>
  <si>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</si>
  <si>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</si>
  <si>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</si>
  <si>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</si>
  <si>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</si>
  <si>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</si>
  <si>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</si>
  <si>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</si>
  <si>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</si>
  <si>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</si>
  <si>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</si>
  <si>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</si>
  <si>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</si>
  <si>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</si>
  <si>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</si>
  <si>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</si>
  <si>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</si>
  <si>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</si>
  <si>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</si>
  <si>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</si>
  <si>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</si>
  <si>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</si>
  <si>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</si>
  <si>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</si>
  <si>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</si>
  <si>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</si>
  <si>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</si>
  <si>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</si>
  <si>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</si>
  <si>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</si>
  <si>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</si>
  <si>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</si>
  <si>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</si>
  <si>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</si>
  <si>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</si>
  <si>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</si>
  <si>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</si>
  <si>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</si>
  <si>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</si>
  <si>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</si>
  <si>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</si>
  <si>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</si>
  <si>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</si>
  <si>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</si>
  <si>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</si>
  <si>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</si>
  <si>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</si>
  <si>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</si>
  <si>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</si>
  <si>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</si>
  <si>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</si>
  <si>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</si>
  <si>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</si>
  <si>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</si>
  <si>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</si>
  <si>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</si>
  <si>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</si>
  <si>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</si>
  <si>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</si>
  <si>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</si>
  <si>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</si>
  <si>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</si>
  <si>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</si>
  <si>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</si>
  <si>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</si>
  <si>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</si>
  <si>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</si>
  <si>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</si>
  <si>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</si>
  <si>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</si>
  <si>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</si>
  <si>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</si>
  <si>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</si>
  <si>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</si>
  <si>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</si>
  <si>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</si>
  <si>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</si>
  <si>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</si>
  <si>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</si>
  <si>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</si>
  <si>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</si>
  <si>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</si>
  <si>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</si>
  <si>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</si>
  <si>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</si>
  <si>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</si>
  <si>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</si>
  <si>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</si>
  <si>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</si>
  <si>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</si>
  <si>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</si>
  <si>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</si>
  <si>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</si>
  <si>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</si>
  <si>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</si>
  <si>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</si>
  <si>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</si>
  <si>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</si>
  <si>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</si>
  <si>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</si>
  <si>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</si>
  <si>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</si>
  <si>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</si>
  <si>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</si>
  <si>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</si>
  <si>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</si>
  <si>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</si>
  <si>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</si>
  <si>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</si>
  <si>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</si>
  <si>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</si>
  <si>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</si>
  <si>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</si>
  <si>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</si>
  <si>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</si>
  <si>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</si>
  <si>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</si>
  <si>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</si>
  <si>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</si>
  <si>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</si>
  <si>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</si>
  <si>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</si>
  <si>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</si>
  <si>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</si>
  <si>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</si>
  <si>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</si>
  <si>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</si>
  <si>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</si>
  <si>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</si>
  <si>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</si>
  <si>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</si>
  <si>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</si>
  <si>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</si>
  <si>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</si>
  <si>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</si>
  <si>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</si>
  <si>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</si>
  <si>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</si>
  <si>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</si>
  <si>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</si>
  <si>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</si>
  <si>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</si>
  <si>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</si>
  <si>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</si>
  <si>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</si>
  <si>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</si>
  <si>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</si>
  <si>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</si>
  <si>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</si>
  <si>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</si>
  <si>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</si>
  <si>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</si>
  <si>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</si>
  <si>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</si>
  <si>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</si>
  <si>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</si>
  <si>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</si>
  <si>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</si>
  <si>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</si>
  <si>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</si>
  <si>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</si>
  <si>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</si>
  <si>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</si>
  <si>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</si>
  <si>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</si>
  <si>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</si>
  <si>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</si>
  <si>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</si>
  <si>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</si>
  <si>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</si>
  <si>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</si>
  <si>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</si>
  <si>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</si>
  <si>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</si>
  <si>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</si>
  <si>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</si>
  <si>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</si>
  <si>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</si>
  <si>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</si>
  <si>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</si>
  <si>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</si>
  <si>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</si>
  <si>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</si>
  <si>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</si>
  <si>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</si>
  <si>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</si>
  <si>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</si>
  <si>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</si>
  <si>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</si>
  <si>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</si>
  <si>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</si>
  <si>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</si>
  <si>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</si>
  <si>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</si>
  <si>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</si>
  <si>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</si>
  <si>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</si>
  <si>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</si>
  <si>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</si>
  <si>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</si>
  <si>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</si>
  <si>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</si>
  <si>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</si>
  <si>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</si>
  <si>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</si>
  <si>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</si>
  <si>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</si>
  <si>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</si>
  <si>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</si>
  <si>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</si>
  <si>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</si>
  <si>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</si>
  <si>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</si>
  <si>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</si>
  <si>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</si>
  <si>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</si>
  <si>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</si>
  <si>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</si>
  <si>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</si>
  <si>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</si>
  <si>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</si>
  <si>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</si>
  <si>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</si>
  <si>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</si>
  <si>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</si>
  <si>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</si>
  <si>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</si>
  <si>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</si>
  <si>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</si>
  <si>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</si>
  <si>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</si>
  <si>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</si>
  <si>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</si>
  <si>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</si>
  <si>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</si>
  <si>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</si>
  <si>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</si>
  <si>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</si>
  <si>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</si>
  <si>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</si>
  <si>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</si>
  <si>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</si>
  <si>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</si>
  <si>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</si>
  <si>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</si>
  <si>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</si>
  <si>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</si>
  <si>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</si>
  <si>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</si>
  <si>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</si>
  <si>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</si>
  <si>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</si>
  <si>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</si>
  <si>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</si>
  <si>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</si>
  <si>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</si>
  <si>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</si>
  <si>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</si>
  <si>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</si>
  <si>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</si>
  <si>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</si>
  <si>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</si>
  <si>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12750</t>
  </si>
  <si>
    <t>Капитальный ремонт, ремонт объектов благоустройства муниципальных образований</t>
  </si>
  <si>
    <t xml:space="preserve"> от 22.05.2023 № 408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</si>
</sst>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6"/>
  <sheetViews>
    <sheetView tabSelected="1" zoomScale="90" zoomScaleNormal="90" zoomScalePageLayoutView="0" workbookViewId="0" topLeftCell="A1">
      <selection activeCell="F13" sqref="F13:I13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6" t="s">
        <v>413</v>
      </c>
      <c r="G1" s="86"/>
      <c r="H1" s="86"/>
      <c r="I1" s="86"/>
    </row>
    <row r="2" spans="1:9" ht="18.75">
      <c r="A2" s="86" t="s">
        <v>575</v>
      </c>
      <c r="B2" s="86"/>
      <c r="C2" s="86"/>
      <c r="D2" s="86"/>
      <c r="E2" s="86"/>
      <c r="F2" s="86"/>
      <c r="G2" s="86"/>
      <c r="H2" s="86"/>
      <c r="I2" s="86"/>
    </row>
    <row r="3" spans="1:9" ht="18.75">
      <c r="A3" s="87" t="s">
        <v>604</v>
      </c>
      <c r="B3" s="87"/>
      <c r="C3" s="87"/>
      <c r="D3" s="87"/>
      <c r="E3" s="87"/>
      <c r="F3" s="87"/>
      <c r="G3" s="87"/>
      <c r="H3" s="87"/>
      <c r="I3" s="87"/>
    </row>
    <row r="4" spans="1:9" ht="18.75">
      <c r="A4" s="4"/>
      <c r="B4" s="4"/>
      <c r="C4" s="4"/>
      <c r="D4" s="4"/>
      <c r="E4" s="78"/>
      <c r="F4" s="86" t="s">
        <v>576</v>
      </c>
      <c r="G4" s="86"/>
      <c r="H4" s="86"/>
      <c r="I4" s="86"/>
    </row>
    <row r="5" spans="1:9" ht="18.75">
      <c r="A5" s="4"/>
      <c r="B5" s="4"/>
      <c r="C5" s="4"/>
      <c r="D5" s="86" t="s">
        <v>577</v>
      </c>
      <c r="E5" s="86"/>
      <c r="F5" s="86"/>
      <c r="G5" s="86"/>
      <c r="H5" s="86"/>
      <c r="I5" s="86"/>
    </row>
    <row r="6" spans="1:9" ht="18.75">
      <c r="A6" s="4"/>
      <c r="B6" s="4"/>
      <c r="C6" s="4"/>
      <c r="D6" s="85" t="s">
        <v>578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579</v>
      </c>
      <c r="G7" s="88"/>
      <c r="H7" s="88"/>
      <c r="I7" s="88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9" t="s">
        <v>413</v>
      </c>
      <c r="G9" s="89"/>
      <c r="H9" s="89"/>
      <c r="I9" s="89"/>
    </row>
    <row r="10" spans="1:9" ht="18.75">
      <c r="A10" s="4"/>
      <c r="B10" s="4"/>
      <c r="C10" s="4"/>
      <c r="D10" s="4"/>
      <c r="E10" s="77"/>
      <c r="F10" s="86" t="s">
        <v>580</v>
      </c>
      <c r="G10" s="86"/>
      <c r="H10" s="86"/>
      <c r="I10" s="86"/>
    </row>
    <row r="11" spans="1:9" ht="18.75">
      <c r="A11" s="4"/>
      <c r="B11" s="4"/>
      <c r="C11" s="4"/>
      <c r="D11" s="4"/>
      <c r="E11" s="78"/>
      <c r="F11" s="86" t="s">
        <v>581</v>
      </c>
      <c r="G11" s="86"/>
      <c r="H11" s="86"/>
      <c r="I11" s="86"/>
    </row>
    <row r="12" spans="1:9" ht="18.75">
      <c r="A12" s="4"/>
      <c r="B12" s="4"/>
      <c r="C12" s="4"/>
      <c r="D12" s="4"/>
      <c r="F12" s="86" t="s">
        <v>582</v>
      </c>
      <c r="G12" s="86"/>
      <c r="H12" s="86"/>
      <c r="I12" s="86"/>
    </row>
    <row r="13" spans="1:9" ht="18.75">
      <c r="A13" s="4"/>
      <c r="B13" s="4"/>
      <c r="C13" s="4"/>
      <c r="D13" s="4"/>
      <c r="F13" s="86" t="s">
        <v>579</v>
      </c>
      <c r="G13" s="86"/>
      <c r="H13" s="86"/>
      <c r="I13" s="86"/>
    </row>
    <row r="14" spans="1:9" ht="18.75">
      <c r="A14" s="4"/>
      <c r="B14" s="4"/>
      <c r="C14" s="4"/>
      <c r="D14" s="4"/>
      <c r="F14" s="77"/>
      <c r="G14" s="87" t="s">
        <v>583</v>
      </c>
      <c r="H14" s="87"/>
      <c r="I14" s="87"/>
    </row>
    <row r="15" spans="1:9" s="1" customFormat="1" ht="18.75">
      <c r="A15" s="84" t="s">
        <v>257</v>
      </c>
      <c r="B15" s="84"/>
      <c r="C15" s="84"/>
      <c r="D15" s="84"/>
      <c r="E15" s="84"/>
      <c r="F15" s="84"/>
      <c r="G15" s="84"/>
      <c r="H15" s="84"/>
      <c r="I15" s="84"/>
    </row>
    <row r="16" spans="1:9" s="1" customFormat="1" ht="18.75">
      <c r="A16" s="84" t="s">
        <v>179</v>
      </c>
      <c r="B16" s="84"/>
      <c r="C16" s="84"/>
      <c r="D16" s="84"/>
      <c r="E16" s="84"/>
      <c r="F16" s="84"/>
      <c r="G16" s="84"/>
      <c r="H16" s="84"/>
      <c r="I16" s="84"/>
    </row>
    <row r="17" spans="1:9" s="1" customFormat="1" ht="18.75">
      <c r="A17" s="84" t="s">
        <v>465</v>
      </c>
      <c r="B17" s="84"/>
      <c r="C17" s="84"/>
      <c r="D17" s="84"/>
      <c r="E17" s="84"/>
      <c r="F17" s="84"/>
      <c r="G17" s="84"/>
      <c r="H17" s="84"/>
      <c r="I17" s="84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297</v>
      </c>
      <c r="H19" s="56" t="s">
        <v>406</v>
      </c>
      <c r="I19" s="56" t="s">
        <v>449</v>
      </c>
    </row>
    <row r="20" spans="1:9" s="3" customFormat="1" ht="82.5">
      <c r="A20" s="28" t="s">
        <v>261</v>
      </c>
      <c r="B20" s="29" t="s">
        <v>5</v>
      </c>
      <c r="C20" s="24"/>
      <c r="D20" s="24"/>
      <c r="E20" s="24"/>
      <c r="F20" s="19"/>
      <c r="G20" s="35">
        <f>G21+G40+G58</f>
        <v>98502.70000000001</v>
      </c>
      <c r="H20" s="35">
        <f>H21+H40+H58</f>
        <v>78996.40000000001</v>
      </c>
      <c r="I20" s="35">
        <f>I21+I40+I58</f>
        <v>78157.1</v>
      </c>
    </row>
    <row r="21" spans="1:9" s="3" customFormat="1" ht="49.5">
      <c r="A21" s="18" t="s">
        <v>479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95168.40000000001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276</v>
      </c>
      <c r="B22" s="19" t="s">
        <v>5</v>
      </c>
      <c r="C22" s="19" t="s">
        <v>7</v>
      </c>
      <c r="D22" s="19" t="s">
        <v>10</v>
      </c>
      <c r="E22" s="19" t="s">
        <v>117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117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277</v>
      </c>
      <c r="B24" s="19" t="s">
        <v>5</v>
      </c>
      <c r="C24" s="19" t="s">
        <v>7</v>
      </c>
      <c r="D24" s="19" t="s">
        <v>10</v>
      </c>
      <c r="E24" s="19" t="s">
        <v>118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118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172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90531.70000000001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82322.8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8115.1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6"/>
    </row>
    <row r="30" spans="1:9" ht="18.75">
      <c r="A30" s="18" t="s">
        <v>427</v>
      </c>
      <c r="B30" s="19" t="s">
        <v>5</v>
      </c>
      <c r="C30" s="19" t="s">
        <v>7</v>
      </c>
      <c r="D30" s="19" t="s">
        <v>10</v>
      </c>
      <c r="E30" s="19" t="s">
        <v>426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426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426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466</v>
      </c>
      <c r="B33" s="19" t="s">
        <v>5</v>
      </c>
      <c r="C33" s="19" t="s">
        <v>7</v>
      </c>
      <c r="D33" s="19" t="s">
        <v>10</v>
      </c>
      <c r="E33" s="19" t="s">
        <v>434</v>
      </c>
      <c r="F33" s="19"/>
      <c r="G33" s="25">
        <f>G34</f>
        <v>506.7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434</v>
      </c>
      <c r="F34" s="19" t="s">
        <v>23</v>
      </c>
      <c r="G34" s="25">
        <v>506.7</v>
      </c>
      <c r="H34" s="25">
        <v>147.8</v>
      </c>
      <c r="I34" s="25">
        <v>147.8</v>
      </c>
    </row>
    <row r="35" spans="1:9" ht="66">
      <c r="A35" s="18" t="s">
        <v>171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122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480</v>
      </c>
      <c r="B40" s="19" t="s">
        <v>5</v>
      </c>
      <c r="C40" s="19" t="s">
        <v>13</v>
      </c>
      <c r="D40" s="19"/>
      <c r="E40" s="19"/>
      <c r="F40" s="19"/>
      <c r="G40" s="25">
        <f>G41+G43+G45+G49+G51+G53+G56</f>
        <v>2534.3</v>
      </c>
      <c r="H40" s="25">
        <f>H41+H43+H45+H49+H53+H56</f>
        <v>2238.6</v>
      </c>
      <c r="I40" s="25">
        <f>I41+I43+I45+I49+I53+I56</f>
        <v>2279.3</v>
      </c>
    </row>
    <row r="41" spans="1:9" ht="18.75">
      <c r="A41" s="18" t="s">
        <v>247</v>
      </c>
      <c r="B41" s="19" t="s">
        <v>5</v>
      </c>
      <c r="C41" s="19" t="s">
        <v>13</v>
      </c>
      <c r="D41" s="19" t="s">
        <v>10</v>
      </c>
      <c r="E41" s="19" t="s">
        <v>246</v>
      </c>
      <c r="F41" s="19"/>
      <c r="G41" s="25">
        <f>G42</f>
        <v>30</v>
      </c>
      <c r="H41" s="25">
        <f>H42</f>
        <v>15</v>
      </c>
      <c r="I41" s="25">
        <f>I42</f>
        <v>15</v>
      </c>
    </row>
    <row r="42" spans="1:9" ht="49.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246</v>
      </c>
      <c r="F42" s="19" t="s">
        <v>8</v>
      </c>
      <c r="G42" s="25">
        <v>30</v>
      </c>
      <c r="H42" s="25">
        <v>15</v>
      </c>
      <c r="I42" s="25">
        <v>15</v>
      </c>
    </row>
    <row r="43" spans="1:9" ht="33">
      <c r="A43" s="18" t="s">
        <v>278</v>
      </c>
      <c r="B43" s="19" t="s">
        <v>5</v>
      </c>
      <c r="C43" s="19" t="s">
        <v>13</v>
      </c>
      <c r="D43" s="19" t="s">
        <v>10</v>
      </c>
      <c r="E43" s="19" t="s">
        <v>119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.75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119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.75">
      <c r="A45" s="18" t="s">
        <v>123</v>
      </c>
      <c r="B45" s="19" t="s">
        <v>5</v>
      </c>
      <c r="C45" s="19" t="s">
        <v>13</v>
      </c>
      <c r="D45" s="19" t="s">
        <v>10</v>
      </c>
      <c r="E45" s="19" t="s">
        <v>120</v>
      </c>
      <c r="F45" s="19"/>
      <c r="G45" s="25">
        <f>G46+G47+G48</f>
        <v>550</v>
      </c>
      <c r="H45" s="25">
        <f>H46+H47+H48</f>
        <v>350</v>
      </c>
      <c r="I45" s="25">
        <f>I46+I47+I48</f>
        <v>320</v>
      </c>
    </row>
    <row r="46" spans="1:9" ht="49.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120</v>
      </c>
      <c r="F46" s="19" t="s">
        <v>8</v>
      </c>
      <c r="G46" s="25">
        <v>360</v>
      </c>
      <c r="H46" s="25">
        <v>330</v>
      </c>
      <c r="I46" s="25">
        <v>300</v>
      </c>
    </row>
    <row r="47" spans="1:9" ht="18.75">
      <c r="A47" s="18" t="s">
        <v>428</v>
      </c>
      <c r="B47" s="19" t="s">
        <v>5</v>
      </c>
      <c r="C47" s="19" t="s">
        <v>13</v>
      </c>
      <c r="D47" s="19" t="s">
        <v>10</v>
      </c>
      <c r="E47" s="19" t="s">
        <v>120</v>
      </c>
      <c r="F47" s="19" t="s">
        <v>432</v>
      </c>
      <c r="G47" s="25">
        <v>40</v>
      </c>
      <c r="H47" s="25">
        <v>20</v>
      </c>
      <c r="I47" s="25">
        <v>20</v>
      </c>
    </row>
    <row r="48" spans="1:9" ht="18.75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120</v>
      </c>
      <c r="F48" s="24" t="s">
        <v>17</v>
      </c>
      <c r="G48" s="25">
        <v>150</v>
      </c>
      <c r="H48" s="25">
        <v>0</v>
      </c>
      <c r="I48" s="25">
        <v>0</v>
      </c>
    </row>
    <row r="49" spans="1:9" ht="33">
      <c r="A49" s="18" t="s">
        <v>242</v>
      </c>
      <c r="B49" s="24" t="s">
        <v>5</v>
      </c>
      <c r="C49" s="19" t="s">
        <v>13</v>
      </c>
      <c r="D49" s="24" t="s">
        <v>10</v>
      </c>
      <c r="E49" s="24" t="s">
        <v>243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49.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243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33">
      <c r="A51" s="18" t="s">
        <v>601</v>
      </c>
      <c r="B51" s="24" t="s">
        <v>5</v>
      </c>
      <c r="C51" s="19" t="s">
        <v>13</v>
      </c>
      <c r="D51" s="24" t="s">
        <v>10</v>
      </c>
      <c r="E51" s="24" t="s">
        <v>600</v>
      </c>
      <c r="F51" s="24"/>
      <c r="G51" s="25">
        <f>G52</f>
        <v>139.1</v>
      </c>
      <c r="H51" s="25">
        <f>H52</f>
        <v>0</v>
      </c>
      <c r="I51" s="25">
        <f>I52</f>
        <v>0</v>
      </c>
    </row>
    <row r="52" spans="1:9" ht="49.5">
      <c r="A52" s="18" t="s">
        <v>9</v>
      </c>
      <c r="B52" s="24" t="s">
        <v>5</v>
      </c>
      <c r="C52" s="19" t="s">
        <v>13</v>
      </c>
      <c r="D52" s="24" t="s">
        <v>10</v>
      </c>
      <c r="E52" s="24" t="s">
        <v>600</v>
      </c>
      <c r="F52" s="24" t="s">
        <v>8</v>
      </c>
      <c r="G52" s="25">
        <v>139.1</v>
      </c>
      <c r="H52" s="25">
        <v>0</v>
      </c>
      <c r="I52" s="25">
        <v>0</v>
      </c>
    </row>
    <row r="53" spans="1:9" ht="49.5">
      <c r="A53" s="18" t="s">
        <v>116</v>
      </c>
      <c r="B53" s="24" t="s">
        <v>5</v>
      </c>
      <c r="C53" s="19" t="s">
        <v>13</v>
      </c>
      <c r="D53" s="24" t="s">
        <v>10</v>
      </c>
      <c r="E53" s="19" t="s">
        <v>82</v>
      </c>
      <c r="F53" s="24"/>
      <c r="G53" s="25">
        <f>G54+G55</f>
        <v>1464.7</v>
      </c>
      <c r="H53" s="25">
        <f>H54+H55</f>
        <v>1523.1</v>
      </c>
      <c r="I53" s="25">
        <f>I54+I55</f>
        <v>1593.8</v>
      </c>
    </row>
    <row r="54" spans="1:9" ht="33">
      <c r="A54" s="18" t="s">
        <v>24</v>
      </c>
      <c r="B54" s="24" t="s">
        <v>5</v>
      </c>
      <c r="C54" s="19" t="s">
        <v>13</v>
      </c>
      <c r="D54" s="24" t="s">
        <v>10</v>
      </c>
      <c r="E54" s="19" t="s">
        <v>82</v>
      </c>
      <c r="F54" s="24" t="s">
        <v>23</v>
      </c>
      <c r="G54" s="25">
        <v>1422.2</v>
      </c>
      <c r="H54" s="25">
        <v>1450</v>
      </c>
      <c r="I54" s="25">
        <v>1500</v>
      </c>
    </row>
    <row r="55" spans="1:9" ht="49.5">
      <c r="A55" s="18" t="s">
        <v>9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8</v>
      </c>
      <c r="G55" s="25">
        <v>42.5</v>
      </c>
      <c r="H55" s="25">
        <v>73.1</v>
      </c>
      <c r="I55" s="25">
        <v>93.8</v>
      </c>
    </row>
    <row r="56" spans="1:9" ht="82.5">
      <c r="A56" s="18" t="s">
        <v>227</v>
      </c>
      <c r="B56" s="19" t="s">
        <v>5</v>
      </c>
      <c r="C56" s="19" t="s">
        <v>13</v>
      </c>
      <c r="D56" s="24" t="s">
        <v>10</v>
      </c>
      <c r="E56" s="24" t="s">
        <v>226</v>
      </c>
      <c r="F56" s="24"/>
      <c r="G56" s="25">
        <f>G57</f>
        <v>0.5</v>
      </c>
      <c r="H56" s="25">
        <f>H57</f>
        <v>0.5</v>
      </c>
      <c r="I56" s="25">
        <f>I57</f>
        <v>0.5</v>
      </c>
    </row>
    <row r="57" spans="1:9" ht="49.5">
      <c r="A57" s="18" t="s">
        <v>9</v>
      </c>
      <c r="B57" s="19" t="s">
        <v>5</v>
      </c>
      <c r="C57" s="19" t="s">
        <v>13</v>
      </c>
      <c r="D57" s="24" t="s">
        <v>10</v>
      </c>
      <c r="E57" s="24" t="s">
        <v>226</v>
      </c>
      <c r="F57" s="24" t="s">
        <v>8</v>
      </c>
      <c r="G57" s="25">
        <v>0.5</v>
      </c>
      <c r="H57" s="25">
        <v>0.5</v>
      </c>
      <c r="I57" s="25">
        <v>0.5</v>
      </c>
    </row>
    <row r="58" spans="1:9" ht="33">
      <c r="A58" s="18" t="s">
        <v>481</v>
      </c>
      <c r="B58" s="19" t="s">
        <v>5</v>
      </c>
      <c r="C58" s="19" t="s">
        <v>19</v>
      </c>
      <c r="D58" s="19"/>
      <c r="E58" s="19"/>
      <c r="F58" s="19"/>
      <c r="G58" s="25">
        <f aca="true" t="shared" si="0" ref="G58:I59">G59</f>
        <v>800</v>
      </c>
      <c r="H58" s="25">
        <f t="shared" si="0"/>
        <v>680</v>
      </c>
      <c r="I58" s="25">
        <f t="shared" si="0"/>
        <v>600</v>
      </c>
    </row>
    <row r="59" spans="1:9" ht="49.5">
      <c r="A59" s="18" t="s">
        <v>124</v>
      </c>
      <c r="B59" s="19" t="s">
        <v>5</v>
      </c>
      <c r="C59" s="19" t="s">
        <v>19</v>
      </c>
      <c r="D59" s="19" t="s">
        <v>10</v>
      </c>
      <c r="E59" s="19" t="s">
        <v>121</v>
      </c>
      <c r="F59" s="19"/>
      <c r="G59" s="25">
        <f t="shared" si="0"/>
        <v>800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9</v>
      </c>
      <c r="B60" s="19" t="s">
        <v>5</v>
      </c>
      <c r="C60" s="19" t="s">
        <v>19</v>
      </c>
      <c r="D60" s="19" t="s">
        <v>10</v>
      </c>
      <c r="E60" s="19" t="s">
        <v>121</v>
      </c>
      <c r="F60" s="19" t="s">
        <v>8</v>
      </c>
      <c r="G60" s="25">
        <v>800</v>
      </c>
      <c r="H60" s="25">
        <v>680</v>
      </c>
      <c r="I60" s="25">
        <v>600</v>
      </c>
    </row>
    <row r="61" spans="1:9" ht="82.5">
      <c r="A61" s="28" t="s">
        <v>262</v>
      </c>
      <c r="B61" s="22" t="s">
        <v>27</v>
      </c>
      <c r="C61" s="29"/>
      <c r="D61" s="29"/>
      <c r="E61" s="29"/>
      <c r="F61" s="29"/>
      <c r="G61" s="35">
        <f>G62+G127+G136</f>
        <v>698757.2999999999</v>
      </c>
      <c r="H61" s="35">
        <f>H62+H127+H136</f>
        <v>665924.9</v>
      </c>
      <c r="I61" s="35">
        <f>I62+I127+I136</f>
        <v>650169.5</v>
      </c>
    </row>
    <row r="62" spans="1:9" s="3" customFormat="1" ht="49.5">
      <c r="A62" s="18" t="s">
        <v>54</v>
      </c>
      <c r="B62" s="19" t="s">
        <v>27</v>
      </c>
      <c r="C62" s="19" t="s">
        <v>7</v>
      </c>
      <c r="D62" s="29"/>
      <c r="E62" s="29"/>
      <c r="F62" s="29"/>
      <c r="G62" s="25">
        <f>G63+G69+G71+G75+G77+G79+G81+G83+G85+G87+G89+G92+G94+G97+G102+G105+G108+G110+G113+G116+G118+G123</f>
        <v>585770.2999999999</v>
      </c>
      <c r="H62" s="25">
        <f>H63+H69+H71+H75+H77+H79+H81+H83+H85+H87+H89+H92+H94+H97+H102+H105+H108+H110+H113+H116+H118+H123</f>
        <v>557010.3</v>
      </c>
      <c r="I62" s="25">
        <f>I63+I69+I71+I75+I77+I79+I81+I83+I85+I87+I89+I92+I94+I97+I102+I105+I108+I110+I113+I116+I118+I123</f>
        <v>541583.4</v>
      </c>
    </row>
    <row r="63" spans="1:9" s="3" customFormat="1" ht="99">
      <c r="A63" s="18" t="s">
        <v>56</v>
      </c>
      <c r="B63" s="19" t="s">
        <v>27</v>
      </c>
      <c r="C63" s="19" t="s">
        <v>7</v>
      </c>
      <c r="D63" s="19" t="s">
        <v>10</v>
      </c>
      <c r="E63" s="19" t="s">
        <v>127</v>
      </c>
      <c r="F63" s="29"/>
      <c r="G63" s="25">
        <f>G64+G65+G66+G67+G68</f>
        <v>43130.5</v>
      </c>
      <c r="H63" s="25">
        <f>H64+H65+H66+H67+H68</f>
        <v>35850</v>
      </c>
      <c r="I63" s="25">
        <f>I64+I65+I66+I67+I68</f>
        <v>35299.8</v>
      </c>
    </row>
    <row r="64" spans="1:9" s="3" customFormat="1" ht="33">
      <c r="A64" s="18" t="s">
        <v>16</v>
      </c>
      <c r="B64" s="19" t="s">
        <v>27</v>
      </c>
      <c r="C64" s="19" t="s">
        <v>7</v>
      </c>
      <c r="D64" s="19" t="s">
        <v>10</v>
      </c>
      <c r="E64" s="19" t="s">
        <v>127</v>
      </c>
      <c r="F64" s="24" t="s">
        <v>15</v>
      </c>
      <c r="G64" s="25">
        <v>21741</v>
      </c>
      <c r="H64" s="25">
        <v>17300</v>
      </c>
      <c r="I64" s="25">
        <v>17300</v>
      </c>
    </row>
    <row r="65" spans="1:9" s="3" customFormat="1" ht="49.5">
      <c r="A65" s="18" t="s">
        <v>9</v>
      </c>
      <c r="B65" s="19" t="s">
        <v>27</v>
      </c>
      <c r="C65" s="19" t="s">
        <v>7</v>
      </c>
      <c r="D65" s="19" t="s">
        <v>10</v>
      </c>
      <c r="E65" s="19" t="s">
        <v>127</v>
      </c>
      <c r="F65" s="24" t="s">
        <v>8</v>
      </c>
      <c r="G65" s="25">
        <v>7249.5</v>
      </c>
      <c r="H65" s="25">
        <v>6200</v>
      </c>
      <c r="I65" s="25">
        <v>6000</v>
      </c>
    </row>
    <row r="66" spans="1:9" s="3" customFormat="1" ht="18.75">
      <c r="A66" s="18" t="s">
        <v>110</v>
      </c>
      <c r="B66" s="19" t="s">
        <v>27</v>
      </c>
      <c r="C66" s="19" t="s">
        <v>7</v>
      </c>
      <c r="D66" s="19" t="s">
        <v>10</v>
      </c>
      <c r="E66" s="19" t="s">
        <v>127</v>
      </c>
      <c r="F66" s="24" t="s">
        <v>11</v>
      </c>
      <c r="G66" s="25">
        <v>12031.4</v>
      </c>
      <c r="H66" s="25">
        <v>10550</v>
      </c>
      <c r="I66" s="25">
        <v>10249.8</v>
      </c>
    </row>
    <row r="67" spans="1:9" s="3" customFormat="1" ht="18.75">
      <c r="A67" s="18" t="s">
        <v>111</v>
      </c>
      <c r="B67" s="24" t="s">
        <v>27</v>
      </c>
      <c r="C67" s="24" t="s">
        <v>7</v>
      </c>
      <c r="D67" s="24" t="s">
        <v>10</v>
      </c>
      <c r="E67" s="24" t="s">
        <v>127</v>
      </c>
      <c r="F67" s="24" t="s">
        <v>14</v>
      </c>
      <c r="G67" s="25">
        <v>2100</v>
      </c>
      <c r="H67" s="25">
        <v>1800</v>
      </c>
      <c r="I67" s="25">
        <v>1750</v>
      </c>
    </row>
    <row r="68" spans="1:9" s="3" customFormat="1" ht="18.75">
      <c r="A68" s="18" t="s">
        <v>18</v>
      </c>
      <c r="B68" s="24" t="s">
        <v>27</v>
      </c>
      <c r="C68" s="24" t="s">
        <v>7</v>
      </c>
      <c r="D68" s="24" t="s">
        <v>10</v>
      </c>
      <c r="E68" s="24" t="s">
        <v>127</v>
      </c>
      <c r="F68" s="24" t="s">
        <v>17</v>
      </c>
      <c r="G68" s="25">
        <v>8.6</v>
      </c>
      <c r="H68" s="25">
        <v>0</v>
      </c>
      <c r="I68" s="25">
        <v>0</v>
      </c>
    </row>
    <row r="69" spans="1:9" s="3" customFormat="1" ht="66">
      <c r="A69" s="18" t="s">
        <v>294</v>
      </c>
      <c r="B69" s="19" t="s">
        <v>27</v>
      </c>
      <c r="C69" s="19" t="s">
        <v>7</v>
      </c>
      <c r="D69" s="19" t="s">
        <v>10</v>
      </c>
      <c r="E69" s="19" t="s">
        <v>293</v>
      </c>
      <c r="F69" s="24"/>
      <c r="G69" s="25">
        <f>G70</f>
        <v>4000</v>
      </c>
      <c r="H69" s="25">
        <f>H70</f>
        <v>3300</v>
      </c>
      <c r="I69" s="25">
        <f>I70</f>
        <v>3000</v>
      </c>
    </row>
    <row r="70" spans="1:9" s="3" customFormat="1" ht="18.75">
      <c r="A70" s="18" t="s">
        <v>111</v>
      </c>
      <c r="B70" s="19" t="s">
        <v>27</v>
      </c>
      <c r="C70" s="19" t="s">
        <v>7</v>
      </c>
      <c r="D70" s="19" t="s">
        <v>10</v>
      </c>
      <c r="E70" s="19" t="s">
        <v>293</v>
      </c>
      <c r="F70" s="24" t="s">
        <v>14</v>
      </c>
      <c r="G70" s="25">
        <v>4000</v>
      </c>
      <c r="H70" s="25">
        <v>3300</v>
      </c>
      <c r="I70" s="25">
        <v>3000</v>
      </c>
    </row>
    <row r="71" spans="1:9" s="3" customFormat="1" ht="18.75">
      <c r="A71" s="18" t="s">
        <v>167</v>
      </c>
      <c r="B71" s="19" t="s">
        <v>27</v>
      </c>
      <c r="C71" s="19" t="s">
        <v>7</v>
      </c>
      <c r="D71" s="19" t="s">
        <v>10</v>
      </c>
      <c r="E71" s="19" t="s">
        <v>128</v>
      </c>
      <c r="F71" s="24"/>
      <c r="G71" s="25">
        <f>SUM(G72:G74)</f>
        <v>6000</v>
      </c>
      <c r="H71" s="25">
        <f>SUM(H72:H74)</f>
        <v>5500</v>
      </c>
      <c r="I71" s="25">
        <f>SUM(I72:I74)</f>
        <v>4900</v>
      </c>
    </row>
    <row r="72" spans="1:9" s="3" customFormat="1" ht="49.5">
      <c r="A72" s="18" t="s">
        <v>9</v>
      </c>
      <c r="B72" s="19" t="s">
        <v>27</v>
      </c>
      <c r="C72" s="19" t="s">
        <v>7</v>
      </c>
      <c r="D72" s="19" t="s">
        <v>10</v>
      </c>
      <c r="E72" s="19" t="s">
        <v>128</v>
      </c>
      <c r="F72" s="19" t="s">
        <v>8</v>
      </c>
      <c r="G72" s="25">
        <v>2640</v>
      </c>
      <c r="H72" s="25">
        <v>2430</v>
      </c>
      <c r="I72" s="25">
        <v>2120</v>
      </c>
    </row>
    <row r="73" spans="1:9" s="3" customFormat="1" ht="18.7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128</v>
      </c>
      <c r="F73" s="24" t="s">
        <v>11</v>
      </c>
      <c r="G73" s="25">
        <v>3260</v>
      </c>
      <c r="H73" s="25">
        <v>2980</v>
      </c>
      <c r="I73" s="25">
        <v>2700</v>
      </c>
    </row>
    <row r="74" spans="1:9" s="3" customFormat="1" ht="18.75">
      <c r="A74" s="18" t="s">
        <v>111</v>
      </c>
      <c r="B74" s="19" t="s">
        <v>27</v>
      </c>
      <c r="C74" s="19" t="s">
        <v>7</v>
      </c>
      <c r="D74" s="19" t="s">
        <v>10</v>
      </c>
      <c r="E74" s="19" t="s">
        <v>128</v>
      </c>
      <c r="F74" s="24" t="s">
        <v>14</v>
      </c>
      <c r="G74" s="25">
        <v>100</v>
      </c>
      <c r="H74" s="25">
        <v>90</v>
      </c>
      <c r="I74" s="25">
        <v>80</v>
      </c>
    </row>
    <row r="75" spans="1:9" s="3" customFormat="1" ht="132">
      <c r="A75" s="30" t="s">
        <v>89</v>
      </c>
      <c r="B75" s="19" t="s">
        <v>27</v>
      </c>
      <c r="C75" s="19" t="s">
        <v>7</v>
      </c>
      <c r="D75" s="19" t="s">
        <v>10</v>
      </c>
      <c r="E75" s="19" t="s">
        <v>129</v>
      </c>
      <c r="F75" s="24"/>
      <c r="G75" s="25">
        <f>SUM(G76:G76)</f>
        <v>38618.5</v>
      </c>
      <c r="H75" s="25">
        <f>SUM(H76:H76)</f>
        <v>34772.1</v>
      </c>
      <c r="I75" s="25">
        <f>SUM(I76:I76)</f>
        <v>30000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129</v>
      </c>
      <c r="F76" s="19" t="s">
        <v>11</v>
      </c>
      <c r="G76" s="25">
        <v>38618.5</v>
      </c>
      <c r="H76" s="25">
        <f>35000-227.9</f>
        <v>34772.1</v>
      </c>
      <c r="I76" s="25">
        <v>30000</v>
      </c>
    </row>
    <row r="77" spans="1:9" s="3" customFormat="1" ht="132">
      <c r="A77" s="18" t="s">
        <v>130</v>
      </c>
      <c r="B77" s="19" t="s">
        <v>27</v>
      </c>
      <c r="C77" s="19" t="s">
        <v>7</v>
      </c>
      <c r="D77" s="19" t="s">
        <v>10</v>
      </c>
      <c r="E77" s="19" t="s">
        <v>131</v>
      </c>
      <c r="F77" s="19"/>
      <c r="G77" s="25">
        <f>G78</f>
        <v>38500</v>
      </c>
      <c r="H77" s="25">
        <f>H78</f>
        <v>32000</v>
      </c>
      <c r="I77" s="25">
        <f>I78</f>
        <v>28000</v>
      </c>
    </row>
    <row r="78" spans="1:9" s="3" customFormat="1" ht="18.75">
      <c r="A78" s="18" t="s">
        <v>110</v>
      </c>
      <c r="B78" s="19" t="s">
        <v>27</v>
      </c>
      <c r="C78" s="19" t="s">
        <v>7</v>
      </c>
      <c r="D78" s="19" t="s">
        <v>10</v>
      </c>
      <c r="E78" s="19" t="s">
        <v>131</v>
      </c>
      <c r="F78" s="19" t="s">
        <v>11</v>
      </c>
      <c r="G78" s="25">
        <v>38500</v>
      </c>
      <c r="H78" s="25">
        <f>34000-2000</f>
        <v>32000</v>
      </c>
      <c r="I78" s="25">
        <v>28000</v>
      </c>
    </row>
    <row r="79" spans="1:9" s="3" customFormat="1" ht="66">
      <c r="A79" s="18" t="s">
        <v>133</v>
      </c>
      <c r="B79" s="19" t="s">
        <v>27</v>
      </c>
      <c r="C79" s="19" t="s">
        <v>7</v>
      </c>
      <c r="D79" s="19" t="s">
        <v>10</v>
      </c>
      <c r="E79" s="19" t="s">
        <v>132</v>
      </c>
      <c r="F79" s="19"/>
      <c r="G79" s="25">
        <f>G80</f>
        <v>3800</v>
      </c>
      <c r="H79" s="25">
        <f>H80</f>
        <v>3500</v>
      </c>
      <c r="I79" s="25">
        <f>I80</f>
        <v>3000</v>
      </c>
    </row>
    <row r="80" spans="1:9" s="3" customFormat="1" ht="49.5">
      <c r="A80" s="18" t="s">
        <v>9</v>
      </c>
      <c r="B80" s="19" t="s">
        <v>27</v>
      </c>
      <c r="C80" s="19" t="s">
        <v>7</v>
      </c>
      <c r="D80" s="19" t="s">
        <v>10</v>
      </c>
      <c r="E80" s="19" t="s">
        <v>132</v>
      </c>
      <c r="F80" s="19" t="s">
        <v>8</v>
      </c>
      <c r="G80" s="25">
        <v>3800</v>
      </c>
      <c r="H80" s="25">
        <v>3500</v>
      </c>
      <c r="I80" s="25">
        <v>3000</v>
      </c>
    </row>
    <row r="81" spans="1:9" s="3" customFormat="1" ht="33">
      <c r="A81" s="18" t="s">
        <v>162</v>
      </c>
      <c r="B81" s="19" t="s">
        <v>27</v>
      </c>
      <c r="C81" s="19" t="s">
        <v>7</v>
      </c>
      <c r="D81" s="19" t="s">
        <v>10</v>
      </c>
      <c r="E81" s="19" t="s">
        <v>134</v>
      </c>
      <c r="F81" s="19"/>
      <c r="G81" s="25">
        <f>G82</f>
        <v>1500</v>
      </c>
      <c r="H81" s="25">
        <f>H82</f>
        <v>1450</v>
      </c>
      <c r="I81" s="25">
        <f>I82</f>
        <v>1200</v>
      </c>
    </row>
    <row r="82" spans="1:9" s="3" customFormat="1" ht="18.7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134</v>
      </c>
      <c r="F82" s="19" t="s">
        <v>11</v>
      </c>
      <c r="G82" s="25">
        <v>1500</v>
      </c>
      <c r="H82" s="25">
        <v>1450</v>
      </c>
      <c r="I82" s="25">
        <v>1200</v>
      </c>
    </row>
    <row r="83" spans="1:9" s="3" customFormat="1" ht="33">
      <c r="A83" s="18" t="s">
        <v>137</v>
      </c>
      <c r="B83" s="19" t="s">
        <v>27</v>
      </c>
      <c r="C83" s="19" t="s">
        <v>7</v>
      </c>
      <c r="D83" s="19" t="s">
        <v>10</v>
      </c>
      <c r="E83" s="19" t="s">
        <v>135</v>
      </c>
      <c r="F83" s="19"/>
      <c r="G83" s="25">
        <f>G84</f>
        <v>13</v>
      </c>
      <c r="H83" s="25">
        <f>H84</f>
        <v>13</v>
      </c>
      <c r="I83" s="25">
        <f>I84</f>
        <v>13</v>
      </c>
    </row>
    <row r="84" spans="1:9" s="3" customFormat="1" ht="18.75">
      <c r="A84" s="18" t="s">
        <v>110</v>
      </c>
      <c r="B84" s="19" t="s">
        <v>27</v>
      </c>
      <c r="C84" s="19" t="s">
        <v>7</v>
      </c>
      <c r="D84" s="19" t="s">
        <v>10</v>
      </c>
      <c r="E84" s="19" t="s">
        <v>135</v>
      </c>
      <c r="F84" s="19" t="s">
        <v>11</v>
      </c>
      <c r="G84" s="25">
        <v>13</v>
      </c>
      <c r="H84" s="25">
        <v>13</v>
      </c>
      <c r="I84" s="25">
        <v>13</v>
      </c>
    </row>
    <row r="85" spans="1:9" s="3" customFormat="1" ht="33">
      <c r="A85" s="18" t="s">
        <v>291</v>
      </c>
      <c r="B85" s="19" t="s">
        <v>27</v>
      </c>
      <c r="C85" s="19" t="s">
        <v>7</v>
      </c>
      <c r="D85" s="19" t="s">
        <v>10</v>
      </c>
      <c r="E85" s="19" t="s">
        <v>136</v>
      </c>
      <c r="F85" s="19"/>
      <c r="G85" s="25">
        <f>G86</f>
        <v>190</v>
      </c>
      <c r="H85" s="25">
        <f>H86</f>
        <v>150</v>
      </c>
      <c r="I85" s="25">
        <f>I86</f>
        <v>150</v>
      </c>
    </row>
    <row r="86" spans="1:9" s="3" customFormat="1" ht="49.5">
      <c r="A86" s="18" t="s">
        <v>9</v>
      </c>
      <c r="B86" s="19" t="s">
        <v>27</v>
      </c>
      <c r="C86" s="19" t="s">
        <v>7</v>
      </c>
      <c r="D86" s="19" t="s">
        <v>10</v>
      </c>
      <c r="E86" s="19" t="s">
        <v>136</v>
      </c>
      <c r="F86" s="19" t="s">
        <v>8</v>
      </c>
      <c r="G86" s="25">
        <v>190</v>
      </c>
      <c r="H86" s="25">
        <v>150</v>
      </c>
      <c r="I86" s="25">
        <v>150</v>
      </c>
    </row>
    <row r="87" spans="1:9" s="3" customFormat="1" ht="33">
      <c r="A87" s="18" t="s">
        <v>139</v>
      </c>
      <c r="B87" s="19" t="s">
        <v>27</v>
      </c>
      <c r="C87" s="19" t="s">
        <v>7</v>
      </c>
      <c r="D87" s="19" t="s">
        <v>10</v>
      </c>
      <c r="E87" s="19" t="s">
        <v>138</v>
      </c>
      <c r="F87" s="19"/>
      <c r="G87" s="25">
        <f>G88</f>
        <v>30</v>
      </c>
      <c r="H87" s="25">
        <f>H88</f>
        <v>30</v>
      </c>
      <c r="I87" s="25">
        <f>I88</f>
        <v>30</v>
      </c>
    </row>
    <row r="88" spans="1:9" s="3" customFormat="1" ht="18.7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138</v>
      </c>
      <c r="F88" s="19" t="s">
        <v>11</v>
      </c>
      <c r="G88" s="25">
        <v>30</v>
      </c>
      <c r="H88" s="25">
        <v>30</v>
      </c>
      <c r="I88" s="25">
        <v>30</v>
      </c>
    </row>
    <row r="89" spans="1:9" s="3" customFormat="1" ht="33">
      <c r="A89" s="18" t="s">
        <v>92</v>
      </c>
      <c r="B89" s="19" t="s">
        <v>27</v>
      </c>
      <c r="C89" s="19" t="s">
        <v>7</v>
      </c>
      <c r="D89" s="19" t="s">
        <v>10</v>
      </c>
      <c r="E89" s="19" t="s">
        <v>93</v>
      </c>
      <c r="F89" s="19"/>
      <c r="G89" s="25">
        <f>G90+G91</f>
        <v>62600</v>
      </c>
      <c r="H89" s="25">
        <f>H90+H91</f>
        <v>49993</v>
      </c>
      <c r="I89" s="25">
        <f>I90+I91</f>
        <v>49993</v>
      </c>
    </row>
    <row r="90" spans="1:9" s="3" customFormat="1" ht="18.75">
      <c r="A90" s="18" t="s">
        <v>110</v>
      </c>
      <c r="B90" s="19" t="s">
        <v>27</v>
      </c>
      <c r="C90" s="19" t="s">
        <v>7</v>
      </c>
      <c r="D90" s="19" t="s">
        <v>10</v>
      </c>
      <c r="E90" s="19" t="s">
        <v>93</v>
      </c>
      <c r="F90" s="19" t="s">
        <v>11</v>
      </c>
      <c r="G90" s="25">
        <f>40360+17810</f>
        <v>58170</v>
      </c>
      <c r="H90" s="25">
        <f>32400+14093</f>
        <v>46493</v>
      </c>
      <c r="I90" s="25">
        <f>32400+14093</f>
        <v>46493</v>
      </c>
    </row>
    <row r="91" spans="1:9" s="3" customFormat="1" ht="18.75">
      <c r="A91" s="18" t="s">
        <v>177</v>
      </c>
      <c r="B91" s="24" t="s">
        <v>27</v>
      </c>
      <c r="C91" s="24" t="s">
        <v>7</v>
      </c>
      <c r="D91" s="24" t="s">
        <v>10</v>
      </c>
      <c r="E91" s="24" t="s">
        <v>93</v>
      </c>
      <c r="F91" s="24" t="s">
        <v>14</v>
      </c>
      <c r="G91" s="25">
        <v>4430</v>
      </c>
      <c r="H91" s="25">
        <v>3500</v>
      </c>
      <c r="I91" s="25">
        <v>3500</v>
      </c>
    </row>
    <row r="92" spans="1:9" s="3" customFormat="1" ht="33">
      <c r="A92" s="18" t="s">
        <v>163</v>
      </c>
      <c r="B92" s="24" t="s">
        <v>27</v>
      </c>
      <c r="C92" s="24" t="s">
        <v>7</v>
      </c>
      <c r="D92" s="24" t="s">
        <v>10</v>
      </c>
      <c r="E92" s="24" t="s">
        <v>354</v>
      </c>
      <c r="F92" s="24"/>
      <c r="G92" s="25">
        <f>G93</f>
        <v>3590</v>
      </c>
      <c r="H92" s="25">
        <f>H93</f>
        <v>2850</v>
      </c>
      <c r="I92" s="25">
        <f>I93</f>
        <v>2850</v>
      </c>
    </row>
    <row r="93" spans="1:9" s="3" customFormat="1" ht="18.75">
      <c r="A93" s="18" t="s">
        <v>110</v>
      </c>
      <c r="B93" s="24" t="s">
        <v>27</v>
      </c>
      <c r="C93" s="24" t="s">
        <v>7</v>
      </c>
      <c r="D93" s="24" t="s">
        <v>10</v>
      </c>
      <c r="E93" s="24" t="s">
        <v>354</v>
      </c>
      <c r="F93" s="24" t="s">
        <v>11</v>
      </c>
      <c r="G93" s="25">
        <v>3590</v>
      </c>
      <c r="H93" s="25">
        <v>2850</v>
      </c>
      <c r="I93" s="25">
        <v>2850</v>
      </c>
    </row>
    <row r="94" spans="1:9" s="3" customFormat="1" ht="165">
      <c r="A94" s="18" t="s">
        <v>535</v>
      </c>
      <c r="B94" s="24" t="s">
        <v>27</v>
      </c>
      <c r="C94" s="24" t="s">
        <v>7</v>
      </c>
      <c r="D94" s="24" t="s">
        <v>10</v>
      </c>
      <c r="E94" s="24" t="s">
        <v>371</v>
      </c>
      <c r="F94" s="24"/>
      <c r="G94" s="25">
        <f>G95+G96</f>
        <v>17569.2</v>
      </c>
      <c r="H94" s="25">
        <f>H95+H96</f>
        <v>17569.2</v>
      </c>
      <c r="I94" s="25">
        <f>I95+I96</f>
        <v>17569.2</v>
      </c>
    </row>
    <row r="95" spans="1:9" s="3" customFormat="1" ht="33">
      <c r="A95" s="18" t="s">
        <v>16</v>
      </c>
      <c r="B95" s="24" t="s">
        <v>27</v>
      </c>
      <c r="C95" s="24" t="s">
        <v>7</v>
      </c>
      <c r="D95" s="24" t="s">
        <v>10</v>
      </c>
      <c r="E95" s="24" t="s">
        <v>371</v>
      </c>
      <c r="F95" s="24" t="s">
        <v>15</v>
      </c>
      <c r="G95" s="25">
        <v>1125</v>
      </c>
      <c r="H95" s="25">
        <v>1125</v>
      </c>
      <c r="I95" s="25">
        <v>1125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371</v>
      </c>
      <c r="F96" s="24" t="s">
        <v>11</v>
      </c>
      <c r="G96" s="25">
        <v>16444.2</v>
      </c>
      <c r="H96" s="25">
        <v>16444.2</v>
      </c>
      <c r="I96" s="25">
        <v>16444.2</v>
      </c>
    </row>
    <row r="97" spans="1:9" s="3" customFormat="1" ht="99">
      <c r="A97" s="18" t="s">
        <v>56</v>
      </c>
      <c r="B97" s="24" t="s">
        <v>27</v>
      </c>
      <c r="C97" s="24" t="s">
        <v>7</v>
      </c>
      <c r="D97" s="24" t="s">
        <v>10</v>
      </c>
      <c r="E97" s="24" t="s">
        <v>55</v>
      </c>
      <c r="F97" s="29"/>
      <c r="G97" s="25">
        <f>G98+G99+G100+G101</f>
        <v>96388.09999999999</v>
      </c>
      <c r="H97" s="25">
        <f>H98+H99+H100+H101</f>
        <v>96414.3</v>
      </c>
      <c r="I97" s="25">
        <f>I98+I99+I100+I101</f>
        <v>96414.3</v>
      </c>
    </row>
    <row r="98" spans="1:9" s="3" customFormat="1" ht="33">
      <c r="A98" s="18" t="s">
        <v>16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15</v>
      </c>
      <c r="G98" s="25">
        <v>29200</v>
      </c>
      <c r="H98" s="25">
        <v>29200</v>
      </c>
      <c r="I98" s="25">
        <v>29200</v>
      </c>
    </row>
    <row r="99" spans="1:9" s="3" customFormat="1" ht="49.5">
      <c r="A99" s="18" t="s">
        <v>9</v>
      </c>
      <c r="B99" s="19" t="s">
        <v>27</v>
      </c>
      <c r="C99" s="19" t="s">
        <v>7</v>
      </c>
      <c r="D99" s="19" t="s">
        <v>10</v>
      </c>
      <c r="E99" s="24" t="s">
        <v>55</v>
      </c>
      <c r="F99" s="24" t="s">
        <v>8</v>
      </c>
      <c r="G99" s="25">
        <v>151</v>
      </c>
      <c r="H99" s="25">
        <v>151</v>
      </c>
      <c r="I99" s="25">
        <v>151</v>
      </c>
    </row>
    <row r="100" spans="1:9" s="3" customFormat="1" ht="18.75">
      <c r="A100" s="18" t="s">
        <v>12</v>
      </c>
      <c r="B100" s="19" t="s">
        <v>27</v>
      </c>
      <c r="C100" s="19" t="s">
        <v>7</v>
      </c>
      <c r="D100" s="19" t="s">
        <v>10</v>
      </c>
      <c r="E100" s="24" t="s">
        <v>55</v>
      </c>
      <c r="F100" s="24" t="s">
        <v>11</v>
      </c>
      <c r="G100" s="25">
        <v>62616.9</v>
      </c>
      <c r="H100" s="25">
        <v>62643.1</v>
      </c>
      <c r="I100" s="25">
        <v>62643.1</v>
      </c>
    </row>
    <row r="101" spans="1:9" s="3" customFormat="1" ht="18.75">
      <c r="A101" s="18" t="s">
        <v>111</v>
      </c>
      <c r="B101" s="24" t="s">
        <v>27</v>
      </c>
      <c r="C101" s="24" t="s">
        <v>7</v>
      </c>
      <c r="D101" s="24" t="s">
        <v>10</v>
      </c>
      <c r="E101" s="24" t="s">
        <v>55</v>
      </c>
      <c r="F101" s="24" t="s">
        <v>14</v>
      </c>
      <c r="G101" s="25">
        <v>4420.2</v>
      </c>
      <c r="H101" s="25">
        <v>4420.2</v>
      </c>
      <c r="I101" s="25">
        <v>4420.2</v>
      </c>
    </row>
    <row r="102" spans="1:9" s="3" customFormat="1" ht="82.5">
      <c r="A102" s="18" t="s">
        <v>58</v>
      </c>
      <c r="B102" s="19" t="s">
        <v>27</v>
      </c>
      <c r="C102" s="19" t="s">
        <v>7</v>
      </c>
      <c r="D102" s="19" t="s">
        <v>10</v>
      </c>
      <c r="E102" s="19" t="s">
        <v>57</v>
      </c>
      <c r="F102" s="29"/>
      <c r="G102" s="25">
        <f>G103+G104</f>
        <v>860.6</v>
      </c>
      <c r="H102" s="25">
        <f>H103+H104</f>
        <v>1260.6</v>
      </c>
      <c r="I102" s="25">
        <f>I103+I104</f>
        <v>1260.6</v>
      </c>
    </row>
    <row r="103" spans="1:9" s="3" customFormat="1" ht="49.5">
      <c r="A103" s="18" t="s">
        <v>9</v>
      </c>
      <c r="B103" s="19" t="s">
        <v>27</v>
      </c>
      <c r="C103" s="19" t="s">
        <v>7</v>
      </c>
      <c r="D103" s="19" t="s">
        <v>10</v>
      </c>
      <c r="E103" s="19" t="s">
        <v>57</v>
      </c>
      <c r="F103" s="24" t="s">
        <v>8</v>
      </c>
      <c r="G103" s="25">
        <v>8.5</v>
      </c>
      <c r="H103" s="25">
        <v>12.5</v>
      </c>
      <c r="I103" s="25">
        <v>12.5</v>
      </c>
    </row>
    <row r="104" spans="1:9" s="3" customFormat="1" ht="33">
      <c r="A104" s="31" t="s">
        <v>30</v>
      </c>
      <c r="B104" s="32" t="s">
        <v>27</v>
      </c>
      <c r="C104" s="32" t="s">
        <v>7</v>
      </c>
      <c r="D104" s="32" t="s">
        <v>10</v>
      </c>
      <c r="E104" s="32" t="s">
        <v>57</v>
      </c>
      <c r="F104" s="33" t="s">
        <v>29</v>
      </c>
      <c r="G104" s="25">
        <v>852.1</v>
      </c>
      <c r="H104" s="25">
        <v>1248.1</v>
      </c>
      <c r="I104" s="25">
        <v>1248.1</v>
      </c>
    </row>
    <row r="105" spans="1:9" s="3" customFormat="1" ht="132">
      <c r="A105" s="18" t="s">
        <v>89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/>
      <c r="G105" s="25">
        <f>G106+G107</f>
        <v>251504.1</v>
      </c>
      <c r="H105" s="25">
        <f>H106+H107</f>
        <v>251531.6</v>
      </c>
      <c r="I105" s="25">
        <f>I106+I107</f>
        <v>251531.6</v>
      </c>
    </row>
    <row r="106" spans="1:9" s="3" customFormat="1" ht="33">
      <c r="A106" s="18" t="s">
        <v>16</v>
      </c>
      <c r="B106" s="19" t="s">
        <v>27</v>
      </c>
      <c r="C106" s="19" t="s">
        <v>7</v>
      </c>
      <c r="D106" s="19" t="s">
        <v>10</v>
      </c>
      <c r="E106" s="19" t="s">
        <v>59</v>
      </c>
      <c r="F106" s="24" t="s">
        <v>15</v>
      </c>
      <c r="G106" s="25">
        <v>37500</v>
      </c>
      <c r="H106" s="25">
        <v>37500</v>
      </c>
      <c r="I106" s="25">
        <v>37500</v>
      </c>
    </row>
    <row r="107" spans="1:9" s="3" customFormat="1" ht="18.75">
      <c r="A107" s="18" t="s">
        <v>12</v>
      </c>
      <c r="B107" s="19" t="s">
        <v>27</v>
      </c>
      <c r="C107" s="19" t="s">
        <v>7</v>
      </c>
      <c r="D107" s="19" t="s">
        <v>10</v>
      </c>
      <c r="E107" s="19" t="s">
        <v>59</v>
      </c>
      <c r="F107" s="24" t="s">
        <v>11</v>
      </c>
      <c r="G107" s="25">
        <v>214004.1</v>
      </c>
      <c r="H107" s="25">
        <v>214031.6</v>
      </c>
      <c r="I107" s="25">
        <v>214031.6</v>
      </c>
    </row>
    <row r="108" spans="1:9" s="3" customFormat="1" ht="66">
      <c r="A108" s="18" t="s">
        <v>61</v>
      </c>
      <c r="B108" s="19" t="s">
        <v>27</v>
      </c>
      <c r="C108" s="19" t="s">
        <v>7</v>
      </c>
      <c r="D108" s="19" t="s">
        <v>10</v>
      </c>
      <c r="E108" s="19" t="s">
        <v>60</v>
      </c>
      <c r="F108" s="24"/>
      <c r="G108" s="25">
        <f>G109</f>
        <v>2439.7</v>
      </c>
      <c r="H108" s="25">
        <f>H109</f>
        <v>2439.7</v>
      </c>
      <c r="I108" s="25">
        <f>I109</f>
        <v>2439.7</v>
      </c>
    </row>
    <row r="109" spans="1:9" s="3" customFormat="1" ht="49.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60</v>
      </c>
      <c r="F109" s="24" t="s">
        <v>8</v>
      </c>
      <c r="G109" s="25">
        <v>2439.7</v>
      </c>
      <c r="H109" s="25">
        <v>2439.7</v>
      </c>
      <c r="I109" s="25">
        <v>2439.7</v>
      </c>
    </row>
    <row r="110" spans="1:9" s="3" customFormat="1" ht="33">
      <c r="A110" s="18" t="s">
        <v>221</v>
      </c>
      <c r="B110" s="19" t="s">
        <v>27</v>
      </c>
      <c r="C110" s="19" t="s">
        <v>7</v>
      </c>
      <c r="D110" s="19" t="s">
        <v>10</v>
      </c>
      <c r="E110" s="19" t="s">
        <v>220</v>
      </c>
      <c r="F110" s="24"/>
      <c r="G110" s="25">
        <f>G111+G112</f>
        <v>1586.3</v>
      </c>
      <c r="H110" s="25">
        <f>H111+H112</f>
        <v>1431.8</v>
      </c>
      <c r="I110" s="25">
        <f>I111+I112</f>
        <v>1431.8</v>
      </c>
    </row>
    <row r="111" spans="1:9" s="3" customFormat="1" ht="49.5">
      <c r="A111" s="18" t="s">
        <v>9</v>
      </c>
      <c r="B111" s="19" t="s">
        <v>27</v>
      </c>
      <c r="C111" s="19" t="s">
        <v>7</v>
      </c>
      <c r="D111" s="19" t="s">
        <v>10</v>
      </c>
      <c r="E111" s="19" t="s">
        <v>220</v>
      </c>
      <c r="F111" s="24" t="s">
        <v>8</v>
      </c>
      <c r="G111" s="25">
        <v>260</v>
      </c>
      <c r="H111" s="25">
        <v>260</v>
      </c>
      <c r="I111" s="25">
        <v>260</v>
      </c>
    </row>
    <row r="112" spans="1:9" s="3" customFormat="1" ht="18.75">
      <c r="A112" s="18" t="s">
        <v>12</v>
      </c>
      <c r="B112" s="19" t="s">
        <v>27</v>
      </c>
      <c r="C112" s="19" t="s">
        <v>7</v>
      </c>
      <c r="D112" s="19" t="s">
        <v>10</v>
      </c>
      <c r="E112" s="19" t="s">
        <v>220</v>
      </c>
      <c r="F112" s="24" t="s">
        <v>11</v>
      </c>
      <c r="G112" s="25">
        <v>1326.3</v>
      </c>
      <c r="H112" s="25">
        <v>1171.8</v>
      </c>
      <c r="I112" s="25">
        <v>1171.8</v>
      </c>
    </row>
    <row r="113" spans="1:9" s="3" customFormat="1" ht="82.5">
      <c r="A113" s="18" t="s">
        <v>374</v>
      </c>
      <c r="B113" s="19" t="s">
        <v>27</v>
      </c>
      <c r="C113" s="19" t="s">
        <v>7</v>
      </c>
      <c r="D113" s="19" t="s">
        <v>10</v>
      </c>
      <c r="E113" s="19" t="s">
        <v>295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295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295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49.5">
      <c r="A116" s="18" t="s">
        <v>565</v>
      </c>
      <c r="B116" s="24" t="s">
        <v>27</v>
      </c>
      <c r="C116" s="24" t="s">
        <v>7</v>
      </c>
      <c r="D116" s="24" t="s">
        <v>10</v>
      </c>
      <c r="E116" s="24" t="s">
        <v>590</v>
      </c>
      <c r="F116" s="24"/>
      <c r="G116" s="25">
        <f>G117</f>
        <v>465.7</v>
      </c>
      <c r="H116" s="25">
        <f>H117</f>
        <v>0</v>
      </c>
      <c r="I116" s="25">
        <f>I117</f>
        <v>0</v>
      </c>
    </row>
    <row r="117" spans="1:9" s="3" customFormat="1" ht="18.75">
      <c r="A117" s="18" t="s">
        <v>12</v>
      </c>
      <c r="B117" s="24" t="s">
        <v>27</v>
      </c>
      <c r="C117" s="24" t="s">
        <v>7</v>
      </c>
      <c r="D117" s="24" t="s">
        <v>10</v>
      </c>
      <c r="E117" s="24" t="s">
        <v>590</v>
      </c>
      <c r="F117" s="24" t="s">
        <v>11</v>
      </c>
      <c r="G117" s="25">
        <f>451.7+14</f>
        <v>465.7</v>
      </c>
      <c r="H117" s="25">
        <v>0</v>
      </c>
      <c r="I117" s="25">
        <v>0</v>
      </c>
    </row>
    <row r="118" spans="1:9" s="3" customFormat="1" ht="33">
      <c r="A118" s="18" t="s">
        <v>388</v>
      </c>
      <c r="B118" s="19" t="s">
        <v>27</v>
      </c>
      <c r="C118" s="19" t="s">
        <v>7</v>
      </c>
      <c r="D118" s="19" t="s">
        <v>372</v>
      </c>
      <c r="E118" s="19"/>
      <c r="F118" s="24"/>
      <c r="G118" s="25">
        <f>G119+G121</f>
        <v>326</v>
      </c>
      <c r="H118" s="25">
        <f>H119+H121</f>
        <v>4296.4</v>
      </c>
      <c r="I118" s="25">
        <f>I119+I121</f>
        <v>0</v>
      </c>
    </row>
    <row r="119" spans="1:9" s="3" customFormat="1" ht="99">
      <c r="A119" s="18" t="s">
        <v>499</v>
      </c>
      <c r="B119" s="24" t="s">
        <v>27</v>
      </c>
      <c r="C119" s="24" t="s">
        <v>7</v>
      </c>
      <c r="D119" s="24" t="s">
        <v>372</v>
      </c>
      <c r="E119" s="24" t="s">
        <v>498</v>
      </c>
      <c r="F119" s="24"/>
      <c r="G119" s="25">
        <f>G120</f>
        <v>0</v>
      </c>
      <c r="H119" s="25">
        <f>H120</f>
        <v>3500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372</v>
      </c>
      <c r="E120" s="24" t="s">
        <v>498</v>
      </c>
      <c r="F120" s="24" t="s">
        <v>11</v>
      </c>
      <c r="G120" s="25">
        <v>0</v>
      </c>
      <c r="H120" s="25">
        <v>3500</v>
      </c>
      <c r="I120" s="25">
        <v>0</v>
      </c>
    </row>
    <row r="121" spans="1:9" s="3" customFormat="1" ht="132">
      <c r="A121" s="18" t="s">
        <v>529</v>
      </c>
      <c r="B121" s="19" t="s">
        <v>27</v>
      </c>
      <c r="C121" s="19" t="s">
        <v>7</v>
      </c>
      <c r="D121" s="19" t="s">
        <v>372</v>
      </c>
      <c r="E121" s="19" t="s">
        <v>528</v>
      </c>
      <c r="F121" s="24"/>
      <c r="G121" s="25">
        <f>G122</f>
        <v>326</v>
      </c>
      <c r="H121" s="25">
        <f>H122</f>
        <v>796.4</v>
      </c>
      <c r="I121" s="25">
        <f>I122</f>
        <v>0</v>
      </c>
    </row>
    <row r="122" spans="1:9" s="3" customFormat="1" ht="18.75">
      <c r="A122" s="18" t="s">
        <v>12</v>
      </c>
      <c r="B122" s="19" t="s">
        <v>27</v>
      </c>
      <c r="C122" s="19" t="s">
        <v>7</v>
      </c>
      <c r="D122" s="19" t="s">
        <v>372</v>
      </c>
      <c r="E122" s="19" t="s">
        <v>528</v>
      </c>
      <c r="F122" s="24" t="s">
        <v>11</v>
      </c>
      <c r="G122" s="25">
        <v>326</v>
      </c>
      <c r="H122" s="25">
        <v>796.4</v>
      </c>
      <c r="I122" s="25">
        <v>0</v>
      </c>
    </row>
    <row r="123" spans="1:9" s="3" customFormat="1" ht="33">
      <c r="A123" s="18" t="s">
        <v>530</v>
      </c>
      <c r="B123" s="19" t="s">
        <v>27</v>
      </c>
      <c r="C123" s="19" t="s">
        <v>7</v>
      </c>
      <c r="D123" s="19" t="s">
        <v>532</v>
      </c>
      <c r="E123" s="19"/>
      <c r="F123" s="24"/>
      <c r="G123" s="25">
        <f>G124</f>
        <v>0</v>
      </c>
      <c r="H123" s="25">
        <f>H124</f>
        <v>0</v>
      </c>
      <c r="I123" s="25">
        <f>I124</f>
        <v>0</v>
      </c>
    </row>
    <row r="124" spans="1:9" s="3" customFormat="1" ht="99">
      <c r="A124" s="18" t="s">
        <v>531</v>
      </c>
      <c r="B124" s="19" t="s">
        <v>27</v>
      </c>
      <c r="C124" s="19" t="s">
        <v>7</v>
      </c>
      <c r="D124" s="19" t="s">
        <v>532</v>
      </c>
      <c r="E124" s="19" t="s">
        <v>533</v>
      </c>
      <c r="F124" s="24"/>
      <c r="G124" s="25">
        <f>G125+G126</f>
        <v>0</v>
      </c>
      <c r="H124" s="25">
        <f>H125+H126</f>
        <v>0</v>
      </c>
      <c r="I124" s="25">
        <f>I125+I126</f>
        <v>0</v>
      </c>
    </row>
    <row r="125" spans="1:9" s="3" customFormat="1" ht="49.5">
      <c r="A125" s="18" t="s">
        <v>9</v>
      </c>
      <c r="B125" s="19" t="s">
        <v>27</v>
      </c>
      <c r="C125" s="19" t="s">
        <v>7</v>
      </c>
      <c r="D125" s="19" t="s">
        <v>532</v>
      </c>
      <c r="E125" s="19" t="s">
        <v>533</v>
      </c>
      <c r="F125" s="24" t="s">
        <v>8</v>
      </c>
      <c r="G125" s="25">
        <v>0</v>
      </c>
      <c r="H125" s="25">
        <v>0</v>
      </c>
      <c r="I125" s="25">
        <v>0</v>
      </c>
    </row>
    <row r="126" spans="1:9" s="3" customFormat="1" ht="18.75">
      <c r="A126" s="18" t="s">
        <v>12</v>
      </c>
      <c r="B126" s="19" t="s">
        <v>27</v>
      </c>
      <c r="C126" s="19" t="s">
        <v>7</v>
      </c>
      <c r="D126" s="19" t="s">
        <v>532</v>
      </c>
      <c r="E126" s="19" t="s">
        <v>533</v>
      </c>
      <c r="F126" s="24" t="s">
        <v>11</v>
      </c>
      <c r="G126" s="25">
        <v>0</v>
      </c>
      <c r="H126" s="25">
        <v>0</v>
      </c>
      <c r="I126" s="25">
        <v>0</v>
      </c>
    </row>
    <row r="127" spans="1:9" s="3" customFormat="1" ht="33">
      <c r="A127" s="18" t="s">
        <v>217</v>
      </c>
      <c r="B127" s="19" t="s">
        <v>27</v>
      </c>
      <c r="C127" s="19" t="s">
        <v>13</v>
      </c>
      <c r="D127" s="19"/>
      <c r="E127" s="19"/>
      <c r="F127" s="24"/>
      <c r="G127" s="25">
        <f>G128+G130+G134</f>
        <v>20710</v>
      </c>
      <c r="H127" s="25">
        <f>H128+H130+H134</f>
        <v>16750</v>
      </c>
      <c r="I127" s="25">
        <f>I128+I130+I134</f>
        <v>16550</v>
      </c>
    </row>
    <row r="128" spans="1:9" s="3" customFormat="1" ht="33">
      <c r="A128" s="18" t="s">
        <v>172</v>
      </c>
      <c r="B128" s="19" t="s">
        <v>27</v>
      </c>
      <c r="C128" s="19" t="s">
        <v>13</v>
      </c>
      <c r="D128" s="19" t="s">
        <v>10</v>
      </c>
      <c r="E128" s="24" t="s">
        <v>95</v>
      </c>
      <c r="F128" s="24"/>
      <c r="G128" s="25">
        <f>G129</f>
        <v>2150</v>
      </c>
      <c r="H128" s="25">
        <f>H129</f>
        <v>1700</v>
      </c>
      <c r="I128" s="25">
        <f>I129</f>
        <v>1700</v>
      </c>
    </row>
    <row r="129" spans="1:9" s="3" customFormat="1" ht="33">
      <c r="A129" s="18" t="s">
        <v>24</v>
      </c>
      <c r="B129" s="19" t="s">
        <v>27</v>
      </c>
      <c r="C129" s="19" t="s">
        <v>13</v>
      </c>
      <c r="D129" s="19" t="s">
        <v>10</v>
      </c>
      <c r="E129" s="24" t="s">
        <v>95</v>
      </c>
      <c r="F129" s="24" t="s">
        <v>23</v>
      </c>
      <c r="G129" s="25">
        <v>2150</v>
      </c>
      <c r="H129" s="25">
        <v>1700</v>
      </c>
      <c r="I129" s="25">
        <v>1700</v>
      </c>
    </row>
    <row r="130" spans="1:9" s="3" customFormat="1" ht="33">
      <c r="A130" s="18" t="s">
        <v>160</v>
      </c>
      <c r="B130" s="19" t="s">
        <v>27</v>
      </c>
      <c r="C130" s="19" t="s">
        <v>13</v>
      </c>
      <c r="D130" s="19" t="s">
        <v>10</v>
      </c>
      <c r="E130" s="19" t="s">
        <v>140</v>
      </c>
      <c r="F130" s="24"/>
      <c r="G130" s="25">
        <f>G131+G132+G133</f>
        <v>10100</v>
      </c>
      <c r="H130" s="25">
        <f>H131+H132+H133</f>
        <v>8300</v>
      </c>
      <c r="I130" s="25">
        <f>I131+I132+I133</f>
        <v>8100</v>
      </c>
    </row>
    <row r="131" spans="1:9" s="3" customFormat="1" ht="33">
      <c r="A131" s="18" t="s">
        <v>16</v>
      </c>
      <c r="B131" s="19" t="s">
        <v>27</v>
      </c>
      <c r="C131" s="19" t="s">
        <v>13</v>
      </c>
      <c r="D131" s="19" t="s">
        <v>10</v>
      </c>
      <c r="E131" s="19" t="s">
        <v>140</v>
      </c>
      <c r="F131" s="19" t="s">
        <v>15</v>
      </c>
      <c r="G131" s="25">
        <v>8600</v>
      </c>
      <c r="H131" s="25">
        <v>6900</v>
      </c>
      <c r="I131" s="25">
        <v>6900</v>
      </c>
    </row>
    <row r="132" spans="1:9" s="3" customFormat="1" ht="49.5">
      <c r="A132" s="18" t="s">
        <v>9</v>
      </c>
      <c r="B132" s="19" t="s">
        <v>27</v>
      </c>
      <c r="C132" s="19" t="s">
        <v>13</v>
      </c>
      <c r="D132" s="19" t="s">
        <v>10</v>
      </c>
      <c r="E132" s="19" t="s">
        <v>140</v>
      </c>
      <c r="F132" s="19" t="s">
        <v>8</v>
      </c>
      <c r="G132" s="25">
        <v>250</v>
      </c>
      <c r="H132" s="25">
        <v>200</v>
      </c>
      <c r="I132" s="25">
        <v>200</v>
      </c>
    </row>
    <row r="133" spans="1:9" s="3" customFormat="1" ht="18.75">
      <c r="A133" s="18" t="s">
        <v>110</v>
      </c>
      <c r="B133" s="19" t="s">
        <v>27</v>
      </c>
      <c r="C133" s="19" t="s">
        <v>13</v>
      </c>
      <c r="D133" s="19" t="s">
        <v>10</v>
      </c>
      <c r="E133" s="19" t="s">
        <v>140</v>
      </c>
      <c r="F133" s="24" t="s">
        <v>11</v>
      </c>
      <c r="G133" s="25">
        <v>1250</v>
      </c>
      <c r="H133" s="25">
        <v>1200</v>
      </c>
      <c r="I133" s="25">
        <v>1000</v>
      </c>
    </row>
    <row r="134" spans="1:9" s="3" customFormat="1" ht="33">
      <c r="A134" s="18" t="s">
        <v>113</v>
      </c>
      <c r="B134" s="19" t="s">
        <v>27</v>
      </c>
      <c r="C134" s="19" t="s">
        <v>13</v>
      </c>
      <c r="D134" s="19" t="s">
        <v>10</v>
      </c>
      <c r="E134" s="24" t="s">
        <v>93</v>
      </c>
      <c r="F134" s="24"/>
      <c r="G134" s="25">
        <f>G135</f>
        <v>8460</v>
      </c>
      <c r="H134" s="25">
        <f>H135</f>
        <v>6750</v>
      </c>
      <c r="I134" s="25">
        <f>I135</f>
        <v>6750</v>
      </c>
    </row>
    <row r="135" spans="1:9" s="3" customFormat="1" ht="18.75">
      <c r="A135" s="18" t="s">
        <v>110</v>
      </c>
      <c r="B135" s="19" t="s">
        <v>27</v>
      </c>
      <c r="C135" s="19" t="s">
        <v>13</v>
      </c>
      <c r="D135" s="19" t="s">
        <v>10</v>
      </c>
      <c r="E135" s="24" t="s">
        <v>93</v>
      </c>
      <c r="F135" s="24" t="s">
        <v>11</v>
      </c>
      <c r="G135" s="25">
        <v>8460</v>
      </c>
      <c r="H135" s="25">
        <v>6750</v>
      </c>
      <c r="I135" s="25">
        <v>6750</v>
      </c>
    </row>
    <row r="136" spans="1:9" s="3" customFormat="1" ht="33">
      <c r="A136" s="18" t="s">
        <v>64</v>
      </c>
      <c r="B136" s="19" t="s">
        <v>27</v>
      </c>
      <c r="C136" s="19" t="s">
        <v>19</v>
      </c>
      <c r="D136" s="19"/>
      <c r="E136" s="19"/>
      <c r="F136" s="24"/>
      <c r="G136" s="25">
        <f>G137+G139+G143+G145+G148+G150+G153+G155+G157+G159</f>
        <v>92277</v>
      </c>
      <c r="H136" s="25">
        <f>H137+H139+H143+H145+H148+H150+H153+H155+H157+H159</f>
        <v>92164.6</v>
      </c>
      <c r="I136" s="25">
        <f>I137+I139+I143+I145+I148+I150+I153+I155+I157+I159</f>
        <v>92036.09999999999</v>
      </c>
    </row>
    <row r="137" spans="1:9" s="3" customFormat="1" ht="82.5">
      <c r="A137" s="18" t="s">
        <v>65</v>
      </c>
      <c r="B137" s="19" t="s">
        <v>27</v>
      </c>
      <c r="C137" s="19" t="s">
        <v>19</v>
      </c>
      <c r="D137" s="19" t="s">
        <v>10</v>
      </c>
      <c r="E137" s="24" t="s">
        <v>190</v>
      </c>
      <c r="F137" s="24"/>
      <c r="G137" s="25">
        <f>G138</f>
        <v>48168.7</v>
      </c>
      <c r="H137" s="25">
        <f>H138</f>
        <v>48168.6</v>
      </c>
      <c r="I137" s="25">
        <f>I138</f>
        <v>48168.6</v>
      </c>
    </row>
    <row r="138" spans="1:9" s="3" customFormat="1" ht="18.75">
      <c r="A138" s="54" t="s">
        <v>51</v>
      </c>
      <c r="B138" s="74" t="s">
        <v>27</v>
      </c>
      <c r="C138" s="74" t="s">
        <v>19</v>
      </c>
      <c r="D138" s="74" t="s">
        <v>10</v>
      </c>
      <c r="E138" s="75" t="s">
        <v>190</v>
      </c>
      <c r="F138" s="75" t="s">
        <v>50</v>
      </c>
      <c r="G138" s="76">
        <v>48168.7</v>
      </c>
      <c r="H138" s="76">
        <v>48168.6</v>
      </c>
      <c r="I138" s="76">
        <v>48168.6</v>
      </c>
    </row>
    <row r="139" spans="1:9" s="3" customFormat="1" ht="49.5">
      <c r="A139" s="18" t="s">
        <v>180</v>
      </c>
      <c r="B139" s="19" t="s">
        <v>27</v>
      </c>
      <c r="C139" s="19" t="s">
        <v>19</v>
      </c>
      <c r="D139" s="19" t="s">
        <v>10</v>
      </c>
      <c r="E139" s="19" t="s">
        <v>66</v>
      </c>
      <c r="F139" s="24"/>
      <c r="G139" s="25">
        <f>G140+G141+G142</f>
        <v>513</v>
      </c>
      <c r="H139" s="25">
        <f>H140+H141+H142</f>
        <v>513</v>
      </c>
      <c r="I139" s="25">
        <f>I140+I141+I142</f>
        <v>513</v>
      </c>
    </row>
    <row r="140" spans="1:9" s="3" customFormat="1" ht="49.5">
      <c r="A140" s="18" t="s">
        <v>21</v>
      </c>
      <c r="B140" s="19" t="s">
        <v>27</v>
      </c>
      <c r="C140" s="19" t="s">
        <v>19</v>
      </c>
      <c r="D140" s="19" t="s">
        <v>10</v>
      </c>
      <c r="E140" s="19" t="s">
        <v>66</v>
      </c>
      <c r="F140" s="19" t="s">
        <v>20</v>
      </c>
      <c r="G140" s="25">
        <v>8.9</v>
      </c>
      <c r="H140" s="25">
        <v>8.9</v>
      </c>
      <c r="I140" s="25">
        <v>8.9</v>
      </c>
    </row>
    <row r="141" spans="1:9" s="3" customFormat="1" ht="18.75">
      <c r="A141" s="18" t="s">
        <v>184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19" t="s">
        <v>188</v>
      </c>
      <c r="G141" s="25">
        <v>304.1</v>
      </c>
      <c r="H141" s="25">
        <v>304.1</v>
      </c>
      <c r="I141" s="25">
        <v>304.1</v>
      </c>
    </row>
    <row r="142" spans="1:9" s="3" customFormat="1" ht="18.75">
      <c r="A142" s="18" t="s">
        <v>12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24" t="s">
        <v>11</v>
      </c>
      <c r="G142" s="25">
        <v>200</v>
      </c>
      <c r="H142" s="25">
        <v>200</v>
      </c>
      <c r="I142" s="25">
        <v>200</v>
      </c>
    </row>
    <row r="143" spans="1:9" s="3" customFormat="1" ht="82.5">
      <c r="A143" s="18" t="s">
        <v>68</v>
      </c>
      <c r="B143" s="19" t="s">
        <v>27</v>
      </c>
      <c r="C143" s="19" t="s">
        <v>19</v>
      </c>
      <c r="D143" s="19" t="s">
        <v>10</v>
      </c>
      <c r="E143" s="19" t="s">
        <v>67</v>
      </c>
      <c r="F143" s="19"/>
      <c r="G143" s="25">
        <f>G144</f>
        <v>222.8</v>
      </c>
      <c r="H143" s="25">
        <f>H144</f>
        <v>222.8</v>
      </c>
      <c r="I143" s="25">
        <f>I144</f>
        <v>222.8</v>
      </c>
    </row>
    <row r="144" spans="1:9" s="3" customFormat="1" ht="49.5">
      <c r="A144" s="18" t="s">
        <v>21</v>
      </c>
      <c r="B144" s="19" t="s">
        <v>27</v>
      </c>
      <c r="C144" s="19" t="s">
        <v>19</v>
      </c>
      <c r="D144" s="19" t="s">
        <v>10</v>
      </c>
      <c r="E144" s="19" t="s">
        <v>67</v>
      </c>
      <c r="F144" s="19" t="s">
        <v>20</v>
      </c>
      <c r="G144" s="25">
        <v>222.8</v>
      </c>
      <c r="H144" s="25">
        <v>222.8</v>
      </c>
      <c r="I144" s="25">
        <v>222.8</v>
      </c>
    </row>
    <row r="145" spans="1:9" s="3" customFormat="1" ht="214.5">
      <c r="A145" s="18" t="s">
        <v>232</v>
      </c>
      <c r="B145" s="19" t="s">
        <v>27</v>
      </c>
      <c r="C145" s="19" t="s">
        <v>19</v>
      </c>
      <c r="D145" s="19" t="s">
        <v>10</v>
      </c>
      <c r="E145" s="19" t="s">
        <v>69</v>
      </c>
      <c r="F145" s="19"/>
      <c r="G145" s="25">
        <f>G146+G147</f>
        <v>3672.2</v>
      </c>
      <c r="H145" s="25">
        <f>H146+H147</f>
        <v>3672.2</v>
      </c>
      <c r="I145" s="25">
        <f>I146+I147</f>
        <v>3672.2</v>
      </c>
    </row>
    <row r="146" spans="1:9" s="3" customFormat="1" ht="33">
      <c r="A146" s="18" t="s">
        <v>24</v>
      </c>
      <c r="B146" s="24" t="s">
        <v>27</v>
      </c>
      <c r="C146" s="24" t="s">
        <v>19</v>
      </c>
      <c r="D146" s="24" t="s">
        <v>10</v>
      </c>
      <c r="E146" s="24" t="s">
        <v>69</v>
      </c>
      <c r="F146" s="24" t="s">
        <v>23</v>
      </c>
      <c r="G146" s="25">
        <v>3417.2</v>
      </c>
      <c r="H146" s="25">
        <v>3417.2</v>
      </c>
      <c r="I146" s="25">
        <v>3417.2</v>
      </c>
    </row>
    <row r="147" spans="1:9" s="3" customFormat="1" ht="49.5">
      <c r="A147" s="18" t="s">
        <v>9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24" t="s">
        <v>8</v>
      </c>
      <c r="G147" s="25">
        <f>270-15</f>
        <v>255</v>
      </c>
      <c r="H147" s="25">
        <f>270-15</f>
        <v>255</v>
      </c>
      <c r="I147" s="25">
        <f>270-15</f>
        <v>255</v>
      </c>
    </row>
    <row r="148" spans="1:9" s="3" customFormat="1" ht="181.5">
      <c r="A148" s="18" t="s">
        <v>518</v>
      </c>
      <c r="B148" s="19" t="s">
        <v>27</v>
      </c>
      <c r="C148" s="19" t="s">
        <v>19</v>
      </c>
      <c r="D148" s="19" t="s">
        <v>10</v>
      </c>
      <c r="E148" s="19" t="s">
        <v>517</v>
      </c>
      <c r="F148" s="24"/>
      <c r="G148" s="25">
        <f>G149</f>
        <v>107.1</v>
      </c>
      <c r="H148" s="25">
        <f>H149</f>
        <v>0</v>
      </c>
      <c r="I148" s="25">
        <f>I149</f>
        <v>0</v>
      </c>
    </row>
    <row r="149" spans="1:9" s="3" customFormat="1" ht="18.75">
      <c r="A149" s="18" t="s">
        <v>12</v>
      </c>
      <c r="B149" s="19" t="s">
        <v>27</v>
      </c>
      <c r="C149" s="19" t="s">
        <v>19</v>
      </c>
      <c r="D149" s="19" t="s">
        <v>10</v>
      </c>
      <c r="E149" s="19" t="s">
        <v>517</v>
      </c>
      <c r="F149" s="24" t="s">
        <v>11</v>
      </c>
      <c r="G149" s="25">
        <v>107.1</v>
      </c>
      <c r="H149" s="25">
        <v>0</v>
      </c>
      <c r="I149" s="25">
        <v>0</v>
      </c>
    </row>
    <row r="150" spans="1:9" s="3" customFormat="1" ht="231">
      <c r="A150" s="18" t="s">
        <v>233</v>
      </c>
      <c r="B150" s="19" t="s">
        <v>27</v>
      </c>
      <c r="C150" s="19" t="s">
        <v>19</v>
      </c>
      <c r="D150" s="19" t="s">
        <v>10</v>
      </c>
      <c r="E150" s="19" t="s">
        <v>70</v>
      </c>
      <c r="F150" s="24"/>
      <c r="G150" s="25">
        <f>G151+G152</f>
        <v>28177.7</v>
      </c>
      <c r="H150" s="25">
        <f>H151+H152</f>
        <v>28177.7</v>
      </c>
      <c r="I150" s="25">
        <f>I151+I152</f>
        <v>28177.7</v>
      </c>
    </row>
    <row r="151" spans="1:9" s="3" customFormat="1" ht="33">
      <c r="A151" s="18" t="s">
        <v>30</v>
      </c>
      <c r="B151" s="19" t="s">
        <v>27</v>
      </c>
      <c r="C151" s="19" t="s">
        <v>19</v>
      </c>
      <c r="D151" s="19" t="s">
        <v>10</v>
      </c>
      <c r="E151" s="19" t="s">
        <v>70</v>
      </c>
      <c r="F151" s="24" t="s">
        <v>29</v>
      </c>
      <c r="G151" s="25">
        <v>20707.7</v>
      </c>
      <c r="H151" s="25">
        <v>20707.7</v>
      </c>
      <c r="I151" s="25">
        <v>20707.7</v>
      </c>
    </row>
    <row r="152" spans="1:9" s="3" customFormat="1" ht="49.5">
      <c r="A152" s="18" t="s">
        <v>21</v>
      </c>
      <c r="B152" s="24" t="s">
        <v>27</v>
      </c>
      <c r="C152" s="24" t="s">
        <v>19</v>
      </c>
      <c r="D152" s="24" t="s">
        <v>10</v>
      </c>
      <c r="E152" s="24" t="s">
        <v>70</v>
      </c>
      <c r="F152" s="24" t="s">
        <v>20</v>
      </c>
      <c r="G152" s="25">
        <v>7470</v>
      </c>
      <c r="H152" s="25">
        <v>7470</v>
      </c>
      <c r="I152" s="25">
        <v>7470</v>
      </c>
    </row>
    <row r="153" spans="1:9" s="3" customFormat="1" ht="181.5">
      <c r="A153" s="18" t="s">
        <v>219</v>
      </c>
      <c r="B153" s="19" t="s">
        <v>27</v>
      </c>
      <c r="C153" s="19" t="s">
        <v>19</v>
      </c>
      <c r="D153" s="19" t="s">
        <v>10</v>
      </c>
      <c r="E153" s="19" t="s">
        <v>218</v>
      </c>
      <c r="F153" s="24"/>
      <c r="G153" s="25">
        <f>G154</f>
        <v>100</v>
      </c>
      <c r="H153" s="25">
        <f>H154</f>
        <v>100</v>
      </c>
      <c r="I153" s="25">
        <f>I154</f>
        <v>100</v>
      </c>
    </row>
    <row r="154" spans="1:9" s="3" customFormat="1" ht="33">
      <c r="A154" s="18" t="s">
        <v>30</v>
      </c>
      <c r="B154" s="19" t="s">
        <v>27</v>
      </c>
      <c r="C154" s="19" t="s">
        <v>19</v>
      </c>
      <c r="D154" s="19" t="s">
        <v>10</v>
      </c>
      <c r="E154" s="19" t="s">
        <v>218</v>
      </c>
      <c r="F154" s="24" t="s">
        <v>29</v>
      </c>
      <c r="G154" s="25">
        <v>100</v>
      </c>
      <c r="H154" s="25">
        <v>100</v>
      </c>
      <c r="I154" s="25">
        <v>100</v>
      </c>
    </row>
    <row r="155" spans="1:9" s="3" customFormat="1" ht="82.5">
      <c r="A155" s="18" t="s">
        <v>65</v>
      </c>
      <c r="B155" s="19" t="s">
        <v>27</v>
      </c>
      <c r="C155" s="19" t="s">
        <v>19</v>
      </c>
      <c r="D155" s="19" t="s">
        <v>10</v>
      </c>
      <c r="E155" s="19" t="s">
        <v>71</v>
      </c>
      <c r="F155" s="24"/>
      <c r="G155" s="25">
        <f>G156</f>
        <v>10704.1</v>
      </c>
      <c r="H155" s="25">
        <f>H156</f>
        <v>10704.1</v>
      </c>
      <c r="I155" s="25">
        <f>I156</f>
        <v>10570.4</v>
      </c>
    </row>
    <row r="156" spans="1:9" s="3" customFormat="1" ht="18.75">
      <c r="A156" s="18" t="s">
        <v>51</v>
      </c>
      <c r="B156" s="19" t="s">
        <v>27</v>
      </c>
      <c r="C156" s="19" t="s">
        <v>19</v>
      </c>
      <c r="D156" s="19" t="s">
        <v>10</v>
      </c>
      <c r="E156" s="19" t="s">
        <v>71</v>
      </c>
      <c r="F156" s="24" t="s">
        <v>50</v>
      </c>
      <c r="G156" s="25">
        <v>10704.1</v>
      </c>
      <c r="H156" s="25">
        <v>10704.1</v>
      </c>
      <c r="I156" s="25">
        <v>10570.4</v>
      </c>
    </row>
    <row r="157" spans="1:9" s="3" customFormat="1" ht="33">
      <c r="A157" s="18" t="s">
        <v>222</v>
      </c>
      <c r="B157" s="19" t="s">
        <v>27</v>
      </c>
      <c r="C157" s="19" t="s">
        <v>19</v>
      </c>
      <c r="D157" s="19" t="s">
        <v>10</v>
      </c>
      <c r="E157" s="19" t="s">
        <v>389</v>
      </c>
      <c r="F157" s="24"/>
      <c r="G157" s="25">
        <f>G158</f>
        <v>606.2</v>
      </c>
      <c r="H157" s="25">
        <f>H158</f>
        <v>606.2</v>
      </c>
      <c r="I157" s="25">
        <f>I158</f>
        <v>606.2</v>
      </c>
    </row>
    <row r="158" spans="1:9" s="3" customFormat="1" ht="18.75">
      <c r="A158" s="18" t="s">
        <v>12</v>
      </c>
      <c r="B158" s="19" t="s">
        <v>27</v>
      </c>
      <c r="C158" s="19" t="s">
        <v>19</v>
      </c>
      <c r="D158" s="19" t="s">
        <v>10</v>
      </c>
      <c r="E158" s="19" t="s">
        <v>389</v>
      </c>
      <c r="F158" s="24" t="s">
        <v>11</v>
      </c>
      <c r="G158" s="25">
        <f>588+18.2</f>
        <v>606.2</v>
      </c>
      <c r="H158" s="25">
        <f>588+18.2</f>
        <v>606.2</v>
      </c>
      <c r="I158" s="25">
        <f>588+18.2</f>
        <v>606.2</v>
      </c>
    </row>
    <row r="159" spans="1:9" s="3" customFormat="1" ht="33">
      <c r="A159" s="18" t="s">
        <v>370</v>
      </c>
      <c r="B159" s="19" t="s">
        <v>27</v>
      </c>
      <c r="C159" s="19" t="s">
        <v>19</v>
      </c>
      <c r="D159" s="19" t="s">
        <v>10</v>
      </c>
      <c r="E159" s="19" t="s">
        <v>591</v>
      </c>
      <c r="F159" s="19"/>
      <c r="G159" s="25">
        <f>G160</f>
        <v>5.2</v>
      </c>
      <c r="H159" s="25">
        <f>H160</f>
        <v>0</v>
      </c>
      <c r="I159" s="25">
        <f>I160</f>
        <v>5.2</v>
      </c>
    </row>
    <row r="160" spans="1:9" s="3" customFormat="1" ht="49.5">
      <c r="A160" s="18" t="s">
        <v>9</v>
      </c>
      <c r="B160" s="19" t="s">
        <v>27</v>
      </c>
      <c r="C160" s="19" t="s">
        <v>19</v>
      </c>
      <c r="D160" s="19" t="s">
        <v>10</v>
      </c>
      <c r="E160" s="19" t="s">
        <v>591</v>
      </c>
      <c r="F160" s="24" t="s">
        <v>26</v>
      </c>
      <c r="G160" s="25">
        <v>5.2</v>
      </c>
      <c r="H160" s="25">
        <v>0</v>
      </c>
      <c r="I160" s="25">
        <v>5.2</v>
      </c>
    </row>
    <row r="161" spans="1:9" s="3" customFormat="1" ht="82.5">
      <c r="A161" s="60" t="s">
        <v>263</v>
      </c>
      <c r="B161" s="61" t="s">
        <v>44</v>
      </c>
      <c r="C161" s="32"/>
      <c r="D161" s="32"/>
      <c r="E161" s="32"/>
      <c r="F161" s="33"/>
      <c r="G161" s="35">
        <f>G162+G174+G193+G200</f>
        <v>147205.5</v>
      </c>
      <c r="H161" s="35">
        <f>H162+H174+H193+H200</f>
        <v>128010</v>
      </c>
      <c r="I161" s="35">
        <f>I162+I174+I193+I200</f>
        <v>124818.6</v>
      </c>
    </row>
    <row r="162" spans="1:9" s="3" customFormat="1" ht="33">
      <c r="A162" s="18" t="s">
        <v>36</v>
      </c>
      <c r="B162" s="19" t="s">
        <v>44</v>
      </c>
      <c r="C162" s="19" t="s">
        <v>7</v>
      </c>
      <c r="D162" s="24"/>
      <c r="E162" s="24"/>
      <c r="F162" s="24"/>
      <c r="G162" s="25">
        <f>G163+G167+G169</f>
        <v>120121.7</v>
      </c>
      <c r="H162" s="25">
        <f>H163+H167+H169</f>
        <v>102579.8</v>
      </c>
      <c r="I162" s="25">
        <f>I163+I167+I169</f>
        <v>100468.40000000001</v>
      </c>
    </row>
    <row r="163" spans="1:9" s="3" customFormat="1" ht="115.5">
      <c r="A163" s="18" t="s">
        <v>38</v>
      </c>
      <c r="B163" s="19" t="s">
        <v>44</v>
      </c>
      <c r="C163" s="19" t="s">
        <v>7</v>
      </c>
      <c r="D163" s="19" t="s">
        <v>10</v>
      </c>
      <c r="E163" s="19" t="s">
        <v>37</v>
      </c>
      <c r="F163" s="24"/>
      <c r="G163" s="25">
        <f>G164+G165+G166</f>
        <v>44842.7</v>
      </c>
      <c r="H163" s="25">
        <f>H164+H165+H166</f>
        <v>27857.3</v>
      </c>
      <c r="I163" s="25">
        <f>I164+I165+I166</f>
        <v>27857.3</v>
      </c>
    </row>
    <row r="164" spans="1:12" s="3" customFormat="1" ht="33">
      <c r="A164" s="18" t="s">
        <v>16</v>
      </c>
      <c r="B164" s="19" t="s">
        <v>44</v>
      </c>
      <c r="C164" s="19" t="s">
        <v>7</v>
      </c>
      <c r="D164" s="19" t="s">
        <v>10</v>
      </c>
      <c r="E164" s="19" t="s">
        <v>37</v>
      </c>
      <c r="F164" s="19" t="s">
        <v>15</v>
      </c>
      <c r="G164" s="25">
        <v>23746.8</v>
      </c>
      <c r="H164" s="25">
        <v>23746.8</v>
      </c>
      <c r="I164" s="25">
        <v>23746.8</v>
      </c>
      <c r="K164" s="58"/>
      <c r="L164" s="58"/>
    </row>
    <row r="165" spans="1:12" s="3" customFormat="1" ht="49.5">
      <c r="A165" s="18" t="s">
        <v>9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19" t="s">
        <v>8</v>
      </c>
      <c r="G165" s="25">
        <v>21080.9</v>
      </c>
      <c r="H165" s="25">
        <v>4092.1</v>
      </c>
      <c r="I165" s="25">
        <v>4092.1</v>
      </c>
      <c r="K165" s="58"/>
      <c r="L165" s="58"/>
    </row>
    <row r="166" spans="1:12" s="3" customFormat="1" ht="18.75">
      <c r="A166" s="18" t="s">
        <v>18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17</v>
      </c>
      <c r="G166" s="25">
        <v>15</v>
      </c>
      <c r="H166" s="25">
        <v>18.4</v>
      </c>
      <c r="I166" s="25">
        <v>18.4</v>
      </c>
      <c r="L166" s="58"/>
    </row>
    <row r="167" spans="1:12" s="3" customFormat="1" ht="165">
      <c r="A167" s="18" t="s">
        <v>266</v>
      </c>
      <c r="B167" s="19" t="s">
        <v>44</v>
      </c>
      <c r="C167" s="19" t="s">
        <v>7</v>
      </c>
      <c r="D167" s="19" t="s">
        <v>10</v>
      </c>
      <c r="E167" s="19" t="s">
        <v>267</v>
      </c>
      <c r="F167" s="19"/>
      <c r="G167" s="25">
        <f>G168</f>
        <v>73311.1</v>
      </c>
      <c r="H167" s="25">
        <f>H168</f>
        <v>72611.1</v>
      </c>
      <c r="I167" s="25">
        <f>I168</f>
        <v>72611.1</v>
      </c>
      <c r="K167" s="58"/>
      <c r="L167" s="58"/>
    </row>
    <row r="168" spans="1:9" s="3" customFormat="1" ht="18.75">
      <c r="A168" s="18" t="s">
        <v>12</v>
      </c>
      <c r="B168" s="19" t="s">
        <v>44</v>
      </c>
      <c r="C168" s="19" t="s">
        <v>7</v>
      </c>
      <c r="D168" s="19" t="s">
        <v>10</v>
      </c>
      <c r="E168" s="19" t="s">
        <v>267</v>
      </c>
      <c r="F168" s="19" t="s">
        <v>11</v>
      </c>
      <c r="G168" s="25">
        <v>73311.1</v>
      </c>
      <c r="H168" s="25">
        <v>72611.1</v>
      </c>
      <c r="I168" s="25">
        <v>72611.1</v>
      </c>
    </row>
    <row r="169" spans="1:9" s="3" customFormat="1" ht="66">
      <c r="A169" s="18" t="s">
        <v>433</v>
      </c>
      <c r="B169" s="19" t="s">
        <v>44</v>
      </c>
      <c r="C169" s="19" t="s">
        <v>7</v>
      </c>
      <c r="D169" s="59" t="s">
        <v>401</v>
      </c>
      <c r="E169" s="19"/>
      <c r="F169" s="19"/>
      <c r="G169" s="25">
        <f>G170+G172</f>
        <v>1967.8999999999999</v>
      </c>
      <c r="H169" s="25">
        <f>H170+H172</f>
        <v>2111.4</v>
      </c>
      <c r="I169" s="25">
        <f>I170+I172</f>
        <v>0</v>
      </c>
    </row>
    <row r="170" spans="1:10" s="3" customFormat="1" ht="165">
      <c r="A170" s="18" t="s">
        <v>266</v>
      </c>
      <c r="B170" s="19" t="s">
        <v>44</v>
      </c>
      <c r="C170" s="19" t="s">
        <v>7</v>
      </c>
      <c r="D170" s="59" t="s">
        <v>401</v>
      </c>
      <c r="E170" s="19" t="s">
        <v>267</v>
      </c>
      <c r="F170" s="19"/>
      <c r="G170" s="25">
        <f>G171</f>
        <v>116.6</v>
      </c>
      <c r="H170" s="25">
        <f>H171</f>
        <v>119</v>
      </c>
      <c r="I170" s="25">
        <f>I171</f>
        <v>0</v>
      </c>
      <c r="J170" s="58"/>
    </row>
    <row r="171" spans="1:9" s="3" customFormat="1" ht="18.75">
      <c r="A171" s="18" t="s">
        <v>12</v>
      </c>
      <c r="B171" s="19" t="s">
        <v>44</v>
      </c>
      <c r="C171" s="19" t="s">
        <v>7</v>
      </c>
      <c r="D171" s="59" t="s">
        <v>401</v>
      </c>
      <c r="E171" s="19" t="s">
        <v>267</v>
      </c>
      <c r="F171" s="19" t="s">
        <v>11</v>
      </c>
      <c r="G171" s="25">
        <v>116.6</v>
      </c>
      <c r="H171" s="25">
        <v>119</v>
      </c>
      <c r="I171" s="25">
        <v>0</v>
      </c>
    </row>
    <row r="172" spans="1:9" s="3" customFormat="1" ht="49.5">
      <c r="A172" s="18" t="s">
        <v>399</v>
      </c>
      <c r="B172" s="19" t="s">
        <v>44</v>
      </c>
      <c r="C172" s="19" t="s">
        <v>7</v>
      </c>
      <c r="D172" s="59" t="s">
        <v>401</v>
      </c>
      <c r="E172" s="24" t="s">
        <v>396</v>
      </c>
      <c r="F172" s="19"/>
      <c r="G172" s="25">
        <f>G173</f>
        <v>1851.3</v>
      </c>
      <c r="H172" s="25">
        <f>H173</f>
        <v>1992.4</v>
      </c>
      <c r="I172" s="25">
        <f>I173</f>
        <v>0</v>
      </c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59" t="s">
        <v>401</v>
      </c>
      <c r="E173" s="24" t="s">
        <v>396</v>
      </c>
      <c r="F173" s="24" t="s">
        <v>11</v>
      </c>
      <c r="G173" s="25">
        <v>1851.3</v>
      </c>
      <c r="H173" s="25">
        <v>1992.4</v>
      </c>
      <c r="I173" s="25">
        <v>0</v>
      </c>
    </row>
    <row r="174" spans="1:9" s="3" customFormat="1" ht="49.5">
      <c r="A174" s="18" t="s">
        <v>28</v>
      </c>
      <c r="B174" s="19" t="s">
        <v>44</v>
      </c>
      <c r="C174" s="19" t="s">
        <v>13</v>
      </c>
      <c r="D174" s="24"/>
      <c r="E174" s="24"/>
      <c r="F174" s="24"/>
      <c r="G174" s="25">
        <f>G175+G177+G179+G181+G183+G185+G187+G190</f>
        <v>4775.6</v>
      </c>
      <c r="H174" s="25">
        <f>H175+H177+H179+H181+H183+H185+H187+H190</f>
        <v>3552</v>
      </c>
      <c r="I174" s="25">
        <f>I175+I177+I179+I181+I183+I185+I187+I190</f>
        <v>3552</v>
      </c>
    </row>
    <row r="175" spans="1:11" ht="115.5">
      <c r="A175" s="18" t="s">
        <v>32</v>
      </c>
      <c r="B175" s="19" t="s">
        <v>44</v>
      </c>
      <c r="C175" s="19" t="s">
        <v>13</v>
      </c>
      <c r="D175" s="19" t="s">
        <v>10</v>
      </c>
      <c r="E175" s="19" t="s">
        <v>31</v>
      </c>
      <c r="F175" s="24"/>
      <c r="G175" s="25">
        <f>G176</f>
        <v>180</v>
      </c>
      <c r="H175" s="25">
        <f>H176</f>
        <v>180</v>
      </c>
      <c r="I175" s="25">
        <f>I176</f>
        <v>180</v>
      </c>
      <c r="K175" s="36"/>
    </row>
    <row r="176" spans="1:9" ht="49.5">
      <c r="A176" s="18" t="s">
        <v>21</v>
      </c>
      <c r="B176" s="19" t="s">
        <v>44</v>
      </c>
      <c r="C176" s="19" t="s">
        <v>13</v>
      </c>
      <c r="D176" s="19" t="s">
        <v>10</v>
      </c>
      <c r="E176" s="19" t="s">
        <v>31</v>
      </c>
      <c r="F176" s="24" t="s">
        <v>20</v>
      </c>
      <c r="G176" s="25">
        <v>180</v>
      </c>
      <c r="H176" s="25">
        <v>180</v>
      </c>
      <c r="I176" s="25">
        <v>180</v>
      </c>
    </row>
    <row r="177" spans="1:9" ht="231">
      <c r="A177" s="18" t="s">
        <v>495</v>
      </c>
      <c r="B177" s="19" t="s">
        <v>44</v>
      </c>
      <c r="C177" s="19" t="s">
        <v>13</v>
      </c>
      <c r="D177" s="19" t="s">
        <v>10</v>
      </c>
      <c r="E177" s="19" t="s">
        <v>494</v>
      </c>
      <c r="F177" s="24"/>
      <c r="G177" s="25">
        <f>G178</f>
        <v>25</v>
      </c>
      <c r="H177" s="25">
        <f>H178</f>
        <v>25</v>
      </c>
      <c r="I177" s="25">
        <f>I178</f>
        <v>25</v>
      </c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494</v>
      </c>
      <c r="F178" s="24" t="s">
        <v>20</v>
      </c>
      <c r="G178" s="25">
        <v>25</v>
      </c>
      <c r="H178" s="25">
        <v>25</v>
      </c>
      <c r="I178" s="25">
        <v>25</v>
      </c>
    </row>
    <row r="179" spans="1:9" ht="115.5">
      <c r="A179" s="18" t="s">
        <v>431</v>
      </c>
      <c r="B179" s="19" t="s">
        <v>44</v>
      </c>
      <c r="C179" s="19" t="s">
        <v>13</v>
      </c>
      <c r="D179" s="19" t="s">
        <v>10</v>
      </c>
      <c r="E179" s="19" t="s">
        <v>430</v>
      </c>
      <c r="F179" s="24"/>
      <c r="G179" s="25">
        <f>G180</f>
        <v>10</v>
      </c>
      <c r="H179" s="25">
        <f>H180</f>
        <v>10</v>
      </c>
      <c r="I179" s="25">
        <f>I180</f>
        <v>10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430</v>
      </c>
      <c r="F180" s="24" t="s">
        <v>20</v>
      </c>
      <c r="G180" s="25">
        <v>10</v>
      </c>
      <c r="H180" s="25">
        <v>10</v>
      </c>
      <c r="I180" s="25">
        <v>10</v>
      </c>
    </row>
    <row r="181" spans="1:9" ht="115.5">
      <c r="A181" s="18" t="s">
        <v>493</v>
      </c>
      <c r="B181" s="19" t="s">
        <v>44</v>
      </c>
      <c r="C181" s="19" t="s">
        <v>13</v>
      </c>
      <c r="D181" s="19" t="s">
        <v>10</v>
      </c>
      <c r="E181" s="19" t="s">
        <v>492</v>
      </c>
      <c r="F181" s="24"/>
      <c r="G181" s="25">
        <f>G182</f>
        <v>5</v>
      </c>
      <c r="H181" s="25">
        <f>H182</f>
        <v>5</v>
      </c>
      <c r="I181" s="25">
        <f>I182</f>
        <v>5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492</v>
      </c>
      <c r="F182" s="24" t="s">
        <v>20</v>
      </c>
      <c r="G182" s="25">
        <v>5</v>
      </c>
      <c r="H182" s="25">
        <v>5</v>
      </c>
      <c r="I182" s="25">
        <v>5</v>
      </c>
    </row>
    <row r="183" spans="1:9" ht="99">
      <c r="A183" s="18" t="s">
        <v>497</v>
      </c>
      <c r="B183" s="19" t="s">
        <v>44</v>
      </c>
      <c r="C183" s="19" t="s">
        <v>13</v>
      </c>
      <c r="D183" s="19" t="s">
        <v>10</v>
      </c>
      <c r="E183" s="19" t="s">
        <v>496</v>
      </c>
      <c r="F183" s="24"/>
      <c r="G183" s="25">
        <f>G184</f>
        <v>10</v>
      </c>
      <c r="H183" s="25">
        <f>H184</f>
        <v>10</v>
      </c>
      <c r="I183" s="25">
        <f>I184</f>
        <v>10</v>
      </c>
    </row>
    <row r="184" spans="1:9" ht="49.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496</v>
      </c>
      <c r="F184" s="24" t="s">
        <v>20</v>
      </c>
      <c r="G184" s="25">
        <v>10</v>
      </c>
      <c r="H184" s="25">
        <v>10</v>
      </c>
      <c r="I184" s="25">
        <v>10</v>
      </c>
    </row>
    <row r="185" spans="1:9" ht="231">
      <c r="A185" s="18" t="s">
        <v>519</v>
      </c>
      <c r="B185" s="19" t="s">
        <v>44</v>
      </c>
      <c r="C185" s="19" t="s">
        <v>13</v>
      </c>
      <c r="D185" s="19" t="s">
        <v>10</v>
      </c>
      <c r="E185" s="19" t="s">
        <v>74</v>
      </c>
      <c r="F185" s="24"/>
      <c r="G185" s="25">
        <f>G186</f>
        <v>1223.6</v>
      </c>
      <c r="H185" s="25">
        <f>H186</f>
        <v>0</v>
      </c>
      <c r="I185" s="25">
        <f>I186</f>
        <v>0</v>
      </c>
    </row>
    <row r="186" spans="1:9" ht="49.5">
      <c r="A186" s="18" t="s">
        <v>21</v>
      </c>
      <c r="B186" s="19" t="s">
        <v>44</v>
      </c>
      <c r="C186" s="19" t="s">
        <v>7</v>
      </c>
      <c r="D186" s="19" t="s">
        <v>10</v>
      </c>
      <c r="E186" s="19" t="s">
        <v>74</v>
      </c>
      <c r="F186" s="19" t="s">
        <v>20</v>
      </c>
      <c r="G186" s="25">
        <v>1223.6</v>
      </c>
      <c r="H186" s="25">
        <v>0</v>
      </c>
      <c r="I186" s="25">
        <v>0</v>
      </c>
    </row>
    <row r="187" spans="1:9" ht="132">
      <c r="A187" s="18" t="s">
        <v>288</v>
      </c>
      <c r="B187" s="19" t="s">
        <v>44</v>
      </c>
      <c r="C187" s="19" t="s">
        <v>13</v>
      </c>
      <c r="D187" s="19" t="s">
        <v>10</v>
      </c>
      <c r="E187" s="19" t="s">
        <v>35</v>
      </c>
      <c r="F187" s="24"/>
      <c r="G187" s="25">
        <f>G188+G189</f>
        <v>392</v>
      </c>
      <c r="H187" s="25">
        <f>H188+H189</f>
        <v>392</v>
      </c>
      <c r="I187" s="25">
        <f>I188+I189</f>
        <v>392</v>
      </c>
    </row>
    <row r="188" spans="1:9" ht="49.5">
      <c r="A188" s="18" t="s">
        <v>9</v>
      </c>
      <c r="B188" s="19" t="s">
        <v>44</v>
      </c>
      <c r="C188" s="19" t="s">
        <v>13</v>
      </c>
      <c r="D188" s="19" t="s">
        <v>10</v>
      </c>
      <c r="E188" s="19" t="s">
        <v>35</v>
      </c>
      <c r="F188" s="24" t="s">
        <v>8</v>
      </c>
      <c r="G188" s="25">
        <v>0.6</v>
      </c>
      <c r="H188" s="25">
        <v>0.6</v>
      </c>
      <c r="I188" s="25">
        <v>0.6</v>
      </c>
    </row>
    <row r="189" spans="1:9" ht="33">
      <c r="A189" s="18" t="s">
        <v>30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19" t="s">
        <v>29</v>
      </c>
      <c r="G189" s="25">
        <v>391.4</v>
      </c>
      <c r="H189" s="25">
        <v>391.4</v>
      </c>
      <c r="I189" s="25">
        <v>391.4</v>
      </c>
    </row>
    <row r="190" spans="1:9" ht="33">
      <c r="A190" s="18" t="s">
        <v>245</v>
      </c>
      <c r="B190" s="19" t="s">
        <v>44</v>
      </c>
      <c r="C190" s="19" t="s">
        <v>13</v>
      </c>
      <c r="D190" s="23" t="s">
        <v>225</v>
      </c>
      <c r="E190" s="19"/>
      <c r="F190" s="19"/>
      <c r="G190" s="25">
        <f aca="true" t="shared" si="1" ref="G190:I191">G191</f>
        <v>2930</v>
      </c>
      <c r="H190" s="25">
        <f t="shared" si="1"/>
        <v>2930</v>
      </c>
      <c r="I190" s="25">
        <f t="shared" si="1"/>
        <v>2930</v>
      </c>
    </row>
    <row r="191" spans="1:9" ht="99">
      <c r="A191" s="18" t="s">
        <v>34</v>
      </c>
      <c r="B191" s="19" t="s">
        <v>44</v>
      </c>
      <c r="C191" s="19" t="s">
        <v>13</v>
      </c>
      <c r="D191" s="23" t="s">
        <v>225</v>
      </c>
      <c r="E191" s="19" t="s">
        <v>33</v>
      </c>
      <c r="F191" s="24"/>
      <c r="G191" s="25">
        <f t="shared" si="1"/>
        <v>2930</v>
      </c>
      <c r="H191" s="25">
        <f t="shared" si="1"/>
        <v>2930</v>
      </c>
      <c r="I191" s="25">
        <f t="shared" si="1"/>
        <v>2930</v>
      </c>
    </row>
    <row r="192" spans="1:9" ht="18.75">
      <c r="A192" s="18" t="s">
        <v>12</v>
      </c>
      <c r="B192" s="19" t="s">
        <v>44</v>
      </c>
      <c r="C192" s="19" t="s">
        <v>13</v>
      </c>
      <c r="D192" s="23" t="s">
        <v>225</v>
      </c>
      <c r="E192" s="19" t="s">
        <v>33</v>
      </c>
      <c r="F192" s="19" t="s">
        <v>11</v>
      </c>
      <c r="G192" s="25">
        <v>2930</v>
      </c>
      <c r="H192" s="25">
        <v>2930</v>
      </c>
      <c r="I192" s="25">
        <v>2930</v>
      </c>
    </row>
    <row r="193" spans="1:13" ht="66">
      <c r="A193" s="18" t="s">
        <v>41</v>
      </c>
      <c r="B193" s="19" t="s">
        <v>44</v>
      </c>
      <c r="C193" s="19" t="s">
        <v>19</v>
      </c>
      <c r="D193" s="24"/>
      <c r="E193" s="24"/>
      <c r="F193" s="24"/>
      <c r="G193" s="25">
        <f>G194+G196</f>
        <v>15590.199999999999</v>
      </c>
      <c r="H193" s="25">
        <f>H194+H196</f>
        <v>15580.199999999999</v>
      </c>
      <c r="I193" s="25">
        <f>I194+I196</f>
        <v>15580.199999999999</v>
      </c>
      <c r="K193" s="36"/>
      <c r="M193" s="36"/>
    </row>
    <row r="194" spans="1:13" ht="66">
      <c r="A194" s="18" t="s">
        <v>43</v>
      </c>
      <c r="B194" s="19" t="s">
        <v>44</v>
      </c>
      <c r="C194" s="19" t="s">
        <v>19</v>
      </c>
      <c r="D194" s="19" t="s">
        <v>10</v>
      </c>
      <c r="E194" s="19" t="s">
        <v>347</v>
      </c>
      <c r="F194" s="24"/>
      <c r="G194" s="25">
        <f>G195</f>
        <v>110</v>
      </c>
      <c r="H194" s="25">
        <f>H195</f>
        <v>100</v>
      </c>
      <c r="I194" s="25">
        <f>I195</f>
        <v>100</v>
      </c>
      <c r="M194" s="36"/>
    </row>
    <row r="195" spans="1:9" ht="49.5">
      <c r="A195" s="18" t="s">
        <v>9</v>
      </c>
      <c r="B195" s="19" t="s">
        <v>44</v>
      </c>
      <c r="C195" s="19" t="s">
        <v>19</v>
      </c>
      <c r="D195" s="19" t="s">
        <v>10</v>
      </c>
      <c r="E195" s="19" t="s">
        <v>347</v>
      </c>
      <c r="F195" s="24" t="s">
        <v>8</v>
      </c>
      <c r="G195" s="25">
        <v>110</v>
      </c>
      <c r="H195" s="25">
        <v>100</v>
      </c>
      <c r="I195" s="25">
        <v>100</v>
      </c>
    </row>
    <row r="196" spans="1:9" ht="66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42</v>
      </c>
      <c r="F196" s="24"/>
      <c r="G196" s="25">
        <f>G197+G198+G199</f>
        <v>15480.199999999999</v>
      </c>
      <c r="H196" s="25">
        <f>H197+H198+H199</f>
        <v>15480.199999999999</v>
      </c>
      <c r="I196" s="25">
        <f>I197+I198+I199</f>
        <v>15480.199999999999</v>
      </c>
    </row>
    <row r="197" spans="1:9" ht="33">
      <c r="A197" s="18" t="s">
        <v>24</v>
      </c>
      <c r="B197" s="19" t="s">
        <v>44</v>
      </c>
      <c r="C197" s="19" t="s">
        <v>19</v>
      </c>
      <c r="D197" s="19" t="s">
        <v>10</v>
      </c>
      <c r="E197" s="19" t="s">
        <v>42</v>
      </c>
      <c r="F197" s="19" t="s">
        <v>23</v>
      </c>
      <c r="G197" s="25">
        <f>14225.1+2.5</f>
        <v>14227.6</v>
      </c>
      <c r="H197" s="25">
        <f>14225.1+2.5</f>
        <v>14227.6</v>
      </c>
      <c r="I197" s="25">
        <f>14225.1+2.5</f>
        <v>14227.6</v>
      </c>
    </row>
    <row r="198" spans="1:9" ht="49.5">
      <c r="A198" s="18" t="s">
        <v>9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 t="s">
        <v>8</v>
      </c>
      <c r="G198" s="25">
        <v>1217.3</v>
      </c>
      <c r="H198" s="25">
        <v>1217.3</v>
      </c>
      <c r="I198" s="25">
        <v>1217.3</v>
      </c>
    </row>
    <row r="199" spans="1:9" ht="18.75">
      <c r="A199" s="18" t="s">
        <v>18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24" t="s">
        <v>17</v>
      </c>
      <c r="G199" s="25">
        <v>35.3</v>
      </c>
      <c r="H199" s="25">
        <v>35.3</v>
      </c>
      <c r="I199" s="25">
        <v>35.3</v>
      </c>
    </row>
    <row r="200" spans="1:10" ht="33">
      <c r="A200" s="18" t="s">
        <v>141</v>
      </c>
      <c r="B200" s="19" t="s">
        <v>44</v>
      </c>
      <c r="C200" s="19" t="s">
        <v>22</v>
      </c>
      <c r="D200" s="19"/>
      <c r="E200" s="19"/>
      <c r="F200" s="19"/>
      <c r="G200" s="25">
        <f>G201+G205+G207+G210+G212+G214+G216+G218+G220+G203</f>
        <v>6718</v>
      </c>
      <c r="H200" s="25">
        <f>H201+H205+H207+H210+H212+H214+H216+H218+H220</f>
        <v>6298</v>
      </c>
      <c r="I200" s="25">
        <f>I201+I205+I207+I210+I212+I214+I216+I218+I220</f>
        <v>5218</v>
      </c>
      <c r="J200" s="36"/>
    </row>
    <row r="201" spans="1:13" ht="33">
      <c r="A201" s="18" t="s">
        <v>405</v>
      </c>
      <c r="B201" s="19" t="s">
        <v>44</v>
      </c>
      <c r="C201" s="19" t="s">
        <v>22</v>
      </c>
      <c r="D201" s="19" t="s">
        <v>10</v>
      </c>
      <c r="E201" s="19" t="s">
        <v>403</v>
      </c>
      <c r="F201" s="19"/>
      <c r="G201" s="25">
        <f>G202</f>
        <v>50</v>
      </c>
      <c r="H201" s="25">
        <f>H202</f>
        <v>50</v>
      </c>
      <c r="I201" s="25">
        <f>I202</f>
        <v>50</v>
      </c>
      <c r="M201" s="36"/>
    </row>
    <row r="202" spans="1:13" ht="18.75">
      <c r="A202" s="18" t="s">
        <v>110</v>
      </c>
      <c r="B202" s="19" t="s">
        <v>44</v>
      </c>
      <c r="C202" s="19" t="s">
        <v>22</v>
      </c>
      <c r="D202" s="19" t="s">
        <v>10</v>
      </c>
      <c r="E202" s="19" t="s">
        <v>403</v>
      </c>
      <c r="F202" s="19" t="s">
        <v>11</v>
      </c>
      <c r="G202" s="25">
        <v>50</v>
      </c>
      <c r="H202" s="25">
        <v>50</v>
      </c>
      <c r="I202" s="25">
        <v>50</v>
      </c>
      <c r="M202" s="36"/>
    </row>
    <row r="203" spans="1:13" ht="18.75">
      <c r="A203" s="18" t="s">
        <v>567</v>
      </c>
      <c r="B203" s="24" t="s">
        <v>44</v>
      </c>
      <c r="C203" s="24" t="s">
        <v>22</v>
      </c>
      <c r="D203" s="24" t="s">
        <v>10</v>
      </c>
      <c r="E203" s="24" t="s">
        <v>566</v>
      </c>
      <c r="F203" s="19"/>
      <c r="G203" s="25">
        <f>G204</f>
        <v>5</v>
      </c>
      <c r="H203" s="25">
        <f>H204</f>
        <v>0</v>
      </c>
      <c r="I203" s="25">
        <f>I204</f>
        <v>0</v>
      </c>
      <c r="M203" s="36"/>
    </row>
    <row r="204" spans="1:13" ht="18.75">
      <c r="A204" s="18" t="s">
        <v>428</v>
      </c>
      <c r="B204" s="24" t="s">
        <v>44</v>
      </c>
      <c r="C204" s="24" t="s">
        <v>22</v>
      </c>
      <c r="D204" s="24" t="s">
        <v>10</v>
      </c>
      <c r="E204" s="24" t="s">
        <v>566</v>
      </c>
      <c r="F204" s="24" t="s">
        <v>432</v>
      </c>
      <c r="G204" s="25">
        <v>5</v>
      </c>
      <c r="H204" s="25">
        <v>0</v>
      </c>
      <c r="I204" s="25">
        <v>0</v>
      </c>
      <c r="M204" s="36"/>
    </row>
    <row r="205" spans="1:9" ht="49.5">
      <c r="A205" s="18" t="s">
        <v>189</v>
      </c>
      <c r="B205" s="19" t="s">
        <v>44</v>
      </c>
      <c r="C205" s="19" t="s">
        <v>22</v>
      </c>
      <c r="D205" s="19" t="s">
        <v>10</v>
      </c>
      <c r="E205" s="19" t="s">
        <v>143</v>
      </c>
      <c r="F205" s="19"/>
      <c r="G205" s="25">
        <f>G206</f>
        <v>750</v>
      </c>
      <c r="H205" s="25">
        <f>H206</f>
        <v>750</v>
      </c>
      <c r="I205" s="25">
        <f>I206</f>
        <v>650</v>
      </c>
    </row>
    <row r="206" spans="1:9" ht="18.75">
      <c r="A206" s="18" t="s">
        <v>110</v>
      </c>
      <c r="B206" s="19" t="s">
        <v>44</v>
      </c>
      <c r="C206" s="19" t="s">
        <v>22</v>
      </c>
      <c r="D206" s="19" t="s">
        <v>10</v>
      </c>
      <c r="E206" s="19" t="s">
        <v>143</v>
      </c>
      <c r="F206" s="19" t="s">
        <v>11</v>
      </c>
      <c r="G206" s="25">
        <v>750</v>
      </c>
      <c r="H206" s="25">
        <v>750</v>
      </c>
      <c r="I206" s="25">
        <v>650</v>
      </c>
    </row>
    <row r="207" spans="1:9" ht="33">
      <c r="A207" s="18" t="s">
        <v>186</v>
      </c>
      <c r="B207" s="19" t="s">
        <v>44</v>
      </c>
      <c r="C207" s="19" t="s">
        <v>22</v>
      </c>
      <c r="D207" s="19" t="s">
        <v>10</v>
      </c>
      <c r="E207" s="19" t="s">
        <v>144</v>
      </c>
      <c r="F207" s="19"/>
      <c r="G207" s="25">
        <f>G208+G209</f>
        <v>198</v>
      </c>
      <c r="H207" s="25">
        <f>H208+H209</f>
        <v>198</v>
      </c>
      <c r="I207" s="25">
        <f>I208+I209</f>
        <v>198</v>
      </c>
    </row>
    <row r="208" spans="1:9" ht="33">
      <c r="A208" s="18" t="s">
        <v>30</v>
      </c>
      <c r="B208" s="19" t="s">
        <v>44</v>
      </c>
      <c r="C208" s="19" t="s">
        <v>22</v>
      </c>
      <c r="D208" s="19" t="s">
        <v>10</v>
      </c>
      <c r="E208" s="19" t="s">
        <v>144</v>
      </c>
      <c r="F208" s="19" t="s">
        <v>29</v>
      </c>
      <c r="G208" s="25">
        <v>10</v>
      </c>
      <c r="H208" s="25">
        <v>10</v>
      </c>
      <c r="I208" s="25">
        <v>10</v>
      </c>
    </row>
    <row r="209" spans="1:9" ht="18.75">
      <c r="A209" s="18" t="s">
        <v>110</v>
      </c>
      <c r="B209" s="19" t="s">
        <v>44</v>
      </c>
      <c r="C209" s="19" t="s">
        <v>22</v>
      </c>
      <c r="D209" s="19" t="s">
        <v>10</v>
      </c>
      <c r="E209" s="19" t="s">
        <v>144</v>
      </c>
      <c r="F209" s="19" t="s">
        <v>11</v>
      </c>
      <c r="G209" s="25">
        <v>188</v>
      </c>
      <c r="H209" s="25">
        <v>188</v>
      </c>
      <c r="I209" s="25">
        <v>188</v>
      </c>
    </row>
    <row r="210" spans="1:9" ht="33">
      <c r="A210" s="18" t="s">
        <v>187</v>
      </c>
      <c r="B210" s="19" t="s">
        <v>44</v>
      </c>
      <c r="C210" s="19" t="s">
        <v>22</v>
      </c>
      <c r="D210" s="19" t="s">
        <v>10</v>
      </c>
      <c r="E210" s="19" t="s">
        <v>145</v>
      </c>
      <c r="F210" s="19"/>
      <c r="G210" s="25">
        <f>G211</f>
        <v>45</v>
      </c>
      <c r="H210" s="25">
        <f>H211</f>
        <v>45</v>
      </c>
      <c r="I210" s="25">
        <f>I211</f>
        <v>45</v>
      </c>
    </row>
    <row r="211" spans="1:9" ht="18.75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145</v>
      </c>
      <c r="F211" s="19" t="s">
        <v>11</v>
      </c>
      <c r="G211" s="25">
        <v>45</v>
      </c>
      <c r="H211" s="25">
        <v>45</v>
      </c>
      <c r="I211" s="25">
        <v>45</v>
      </c>
    </row>
    <row r="212" spans="1:9" ht="49.5">
      <c r="A212" s="18" t="s">
        <v>279</v>
      </c>
      <c r="B212" s="19" t="s">
        <v>44</v>
      </c>
      <c r="C212" s="19" t="s">
        <v>22</v>
      </c>
      <c r="D212" s="19" t="s">
        <v>10</v>
      </c>
      <c r="E212" s="19" t="s">
        <v>146</v>
      </c>
      <c r="F212" s="19"/>
      <c r="G212" s="25">
        <f>G213</f>
        <v>30</v>
      </c>
      <c r="H212" s="25">
        <f>H213</f>
        <v>15</v>
      </c>
      <c r="I212" s="25">
        <f>I213</f>
        <v>15</v>
      </c>
    </row>
    <row r="213" spans="1:9" ht="18.75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146</v>
      </c>
      <c r="F213" s="19" t="s">
        <v>11</v>
      </c>
      <c r="G213" s="25">
        <v>30</v>
      </c>
      <c r="H213" s="25">
        <v>15</v>
      </c>
      <c r="I213" s="25">
        <v>15</v>
      </c>
    </row>
    <row r="214" spans="1:9" ht="82.5">
      <c r="A214" s="18" t="s">
        <v>165</v>
      </c>
      <c r="B214" s="19" t="s">
        <v>44</v>
      </c>
      <c r="C214" s="19" t="s">
        <v>22</v>
      </c>
      <c r="D214" s="19" t="s">
        <v>10</v>
      </c>
      <c r="E214" s="19" t="s">
        <v>147</v>
      </c>
      <c r="F214" s="19"/>
      <c r="G214" s="25">
        <f>G215</f>
        <v>10</v>
      </c>
      <c r="H214" s="25">
        <f>H215</f>
        <v>10</v>
      </c>
      <c r="I214" s="25">
        <f>I215</f>
        <v>10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147</v>
      </c>
      <c r="F215" s="19" t="s">
        <v>11</v>
      </c>
      <c r="G215" s="25">
        <v>10</v>
      </c>
      <c r="H215" s="25">
        <v>10</v>
      </c>
      <c r="I215" s="25">
        <v>10</v>
      </c>
    </row>
    <row r="216" spans="1:9" ht="49.5">
      <c r="A216" s="18" t="s">
        <v>402</v>
      </c>
      <c r="B216" s="19" t="s">
        <v>44</v>
      </c>
      <c r="C216" s="19" t="s">
        <v>22</v>
      </c>
      <c r="D216" s="19" t="s">
        <v>10</v>
      </c>
      <c r="E216" s="19" t="s">
        <v>404</v>
      </c>
      <c r="F216" s="19"/>
      <c r="G216" s="25">
        <f>G217</f>
        <v>780</v>
      </c>
      <c r="H216" s="25">
        <f>H217</f>
        <v>780</v>
      </c>
      <c r="I216" s="25">
        <f>I217</f>
        <v>700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404</v>
      </c>
      <c r="F217" s="19" t="s">
        <v>11</v>
      </c>
      <c r="G217" s="25">
        <v>780</v>
      </c>
      <c r="H217" s="25">
        <v>780</v>
      </c>
      <c r="I217" s="25">
        <v>700</v>
      </c>
    </row>
    <row r="218" spans="1:9" ht="49.5">
      <c r="A218" s="18" t="s">
        <v>166</v>
      </c>
      <c r="B218" s="19" t="s">
        <v>44</v>
      </c>
      <c r="C218" s="19" t="s">
        <v>22</v>
      </c>
      <c r="D218" s="19" t="s">
        <v>10</v>
      </c>
      <c r="E218" s="19" t="s">
        <v>148</v>
      </c>
      <c r="F218" s="19"/>
      <c r="G218" s="25">
        <f>G219</f>
        <v>50</v>
      </c>
      <c r="H218" s="25">
        <f>H219</f>
        <v>50</v>
      </c>
      <c r="I218" s="25">
        <f>I219</f>
        <v>50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148</v>
      </c>
      <c r="F219" s="19" t="s">
        <v>11</v>
      </c>
      <c r="G219" s="25">
        <v>50</v>
      </c>
      <c r="H219" s="25">
        <v>50</v>
      </c>
      <c r="I219" s="25">
        <v>50</v>
      </c>
    </row>
    <row r="220" spans="1:9" ht="82.5">
      <c r="A220" s="18" t="s">
        <v>280</v>
      </c>
      <c r="B220" s="19" t="s">
        <v>44</v>
      </c>
      <c r="C220" s="19" t="s">
        <v>22</v>
      </c>
      <c r="D220" s="19" t="s">
        <v>10</v>
      </c>
      <c r="E220" s="19" t="s">
        <v>149</v>
      </c>
      <c r="F220" s="19"/>
      <c r="G220" s="25">
        <f>G221+G222</f>
        <v>4800</v>
      </c>
      <c r="H220" s="25">
        <f>H221+H222</f>
        <v>4400</v>
      </c>
      <c r="I220" s="25">
        <f>I221+I222</f>
        <v>3500</v>
      </c>
    </row>
    <row r="221" spans="1:9" ht="49.5">
      <c r="A221" s="18" t="s">
        <v>9</v>
      </c>
      <c r="B221" s="19" t="s">
        <v>44</v>
      </c>
      <c r="C221" s="19" t="s">
        <v>22</v>
      </c>
      <c r="D221" s="19" t="s">
        <v>10</v>
      </c>
      <c r="E221" s="19" t="s">
        <v>149</v>
      </c>
      <c r="F221" s="19" t="s">
        <v>8</v>
      </c>
      <c r="G221" s="25">
        <v>40</v>
      </c>
      <c r="H221" s="25">
        <v>40</v>
      </c>
      <c r="I221" s="25">
        <v>40</v>
      </c>
    </row>
    <row r="222" spans="1:9" ht="33">
      <c r="A222" s="18" t="s">
        <v>142</v>
      </c>
      <c r="B222" s="19" t="s">
        <v>44</v>
      </c>
      <c r="C222" s="19" t="s">
        <v>22</v>
      </c>
      <c r="D222" s="19" t="s">
        <v>10</v>
      </c>
      <c r="E222" s="19" t="s">
        <v>149</v>
      </c>
      <c r="F222" s="19" t="s">
        <v>29</v>
      </c>
      <c r="G222" s="25">
        <v>4760</v>
      </c>
      <c r="H222" s="25">
        <v>4360</v>
      </c>
      <c r="I222" s="25">
        <v>3460</v>
      </c>
    </row>
    <row r="223" spans="1:9" ht="66">
      <c r="A223" s="60" t="s">
        <v>264</v>
      </c>
      <c r="B223" s="61" t="s">
        <v>45</v>
      </c>
      <c r="C223" s="62"/>
      <c r="D223" s="62"/>
      <c r="E223" s="62"/>
      <c r="F223" s="62"/>
      <c r="G223" s="35">
        <f>G224+G261+G266+G272</f>
        <v>159707.70000000004</v>
      </c>
      <c r="H223" s="35">
        <f>H224+H261+H266+H272</f>
        <v>123950.40000000001</v>
      </c>
      <c r="I223" s="35">
        <f>I224+I261+I266+I272</f>
        <v>121801.6</v>
      </c>
    </row>
    <row r="224" spans="1:9" ht="18.75">
      <c r="A224" s="18" t="s">
        <v>72</v>
      </c>
      <c r="B224" s="19" t="s">
        <v>45</v>
      </c>
      <c r="C224" s="19" t="s">
        <v>7</v>
      </c>
      <c r="D224" s="24"/>
      <c r="E224" s="24"/>
      <c r="F224" s="24"/>
      <c r="G224" s="25">
        <f>G225+G227+G229+G231+G233+G235+G237+G239+G241+G243+G245+G247+G249+G251+G253+G257</f>
        <v>102903.10000000002</v>
      </c>
      <c r="H224" s="25">
        <f>H225+H227+H229+H231+H233+H235+H237+H239+H241+H243+H245+H247+H249+H251+H253+H257</f>
        <v>77900.40000000001</v>
      </c>
      <c r="I224" s="25">
        <f>I225+I227+I229+I231+I233+I235+I237+I239+I241+I243+I245+I247+I249+I251+I253+I257</f>
        <v>76011.6</v>
      </c>
    </row>
    <row r="225" spans="1:9" s="3" customFormat="1" ht="33">
      <c r="A225" s="18" t="s">
        <v>281</v>
      </c>
      <c r="B225" s="19" t="s">
        <v>45</v>
      </c>
      <c r="C225" s="19" t="s">
        <v>7</v>
      </c>
      <c r="D225" s="19" t="s">
        <v>10</v>
      </c>
      <c r="E225" s="24" t="s">
        <v>150</v>
      </c>
      <c r="F225" s="24"/>
      <c r="G225" s="25">
        <f>G226</f>
        <v>285.9</v>
      </c>
      <c r="H225" s="25">
        <f>H226</f>
        <v>100</v>
      </c>
      <c r="I225" s="25">
        <f>I226</f>
        <v>100</v>
      </c>
    </row>
    <row r="226" spans="1:9" ht="18.75">
      <c r="A226" s="18" t="s">
        <v>110</v>
      </c>
      <c r="B226" s="19" t="s">
        <v>45</v>
      </c>
      <c r="C226" s="19" t="s">
        <v>7</v>
      </c>
      <c r="D226" s="19" t="s">
        <v>10</v>
      </c>
      <c r="E226" s="24" t="s">
        <v>150</v>
      </c>
      <c r="F226" s="24" t="s">
        <v>11</v>
      </c>
      <c r="G226" s="25">
        <v>285.9</v>
      </c>
      <c r="H226" s="25">
        <v>100</v>
      </c>
      <c r="I226" s="25">
        <v>100</v>
      </c>
    </row>
    <row r="227" spans="1:9" ht="49.5">
      <c r="A227" s="18" t="s">
        <v>174</v>
      </c>
      <c r="B227" s="19" t="s">
        <v>45</v>
      </c>
      <c r="C227" s="19" t="s">
        <v>7</v>
      </c>
      <c r="D227" s="19" t="s">
        <v>10</v>
      </c>
      <c r="E227" s="24" t="s">
        <v>151</v>
      </c>
      <c r="F227" s="24"/>
      <c r="G227" s="25">
        <f>G228</f>
        <v>9071.2</v>
      </c>
      <c r="H227" s="25">
        <f>H228</f>
        <v>11043.2</v>
      </c>
      <c r="I227" s="25">
        <f>I228</f>
        <v>9494.4</v>
      </c>
    </row>
    <row r="228" spans="1:9" ht="18.75">
      <c r="A228" s="18" t="s">
        <v>110</v>
      </c>
      <c r="B228" s="19" t="s">
        <v>45</v>
      </c>
      <c r="C228" s="19" t="s">
        <v>7</v>
      </c>
      <c r="D228" s="19" t="s">
        <v>10</v>
      </c>
      <c r="E228" s="24" t="s">
        <v>151</v>
      </c>
      <c r="F228" s="19" t="s">
        <v>11</v>
      </c>
      <c r="G228" s="25">
        <v>9071.2</v>
      </c>
      <c r="H228" s="25">
        <v>11043.2</v>
      </c>
      <c r="I228" s="25">
        <v>9494.4</v>
      </c>
    </row>
    <row r="229" spans="1:9" ht="49.5">
      <c r="A229" s="18" t="s">
        <v>175</v>
      </c>
      <c r="B229" s="19" t="s">
        <v>45</v>
      </c>
      <c r="C229" s="19" t="s">
        <v>7</v>
      </c>
      <c r="D229" s="19" t="s">
        <v>10</v>
      </c>
      <c r="E229" s="19" t="s">
        <v>152</v>
      </c>
      <c r="F229" s="24"/>
      <c r="G229" s="25">
        <f>G230</f>
        <v>207.7</v>
      </c>
      <c r="H229" s="25">
        <f>H230</f>
        <v>200</v>
      </c>
      <c r="I229" s="25">
        <f>I230</f>
        <v>180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19" t="s">
        <v>152</v>
      </c>
      <c r="F230" s="19" t="s">
        <v>11</v>
      </c>
      <c r="G230" s="25">
        <v>207.7</v>
      </c>
      <c r="H230" s="25">
        <v>200</v>
      </c>
      <c r="I230" s="25">
        <v>180</v>
      </c>
    </row>
    <row r="231" spans="1:9" ht="33">
      <c r="A231" s="18" t="s">
        <v>173</v>
      </c>
      <c r="B231" s="19" t="s">
        <v>45</v>
      </c>
      <c r="C231" s="19" t="s">
        <v>7</v>
      </c>
      <c r="D231" s="19" t="s">
        <v>10</v>
      </c>
      <c r="E231" s="24" t="s">
        <v>153</v>
      </c>
      <c r="F231" s="24"/>
      <c r="G231" s="25">
        <f>G232</f>
        <v>348.4</v>
      </c>
      <c r="H231" s="25">
        <f>H232</f>
        <v>320</v>
      </c>
      <c r="I231" s="25">
        <f>I232</f>
        <v>300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24" t="s">
        <v>153</v>
      </c>
      <c r="F232" s="24" t="s">
        <v>11</v>
      </c>
      <c r="G232" s="25">
        <v>348.4</v>
      </c>
      <c r="H232" s="25">
        <v>320</v>
      </c>
      <c r="I232" s="25">
        <v>300</v>
      </c>
    </row>
    <row r="233" spans="1:9" ht="18.75">
      <c r="A233" s="18" t="s">
        <v>164</v>
      </c>
      <c r="B233" s="19" t="s">
        <v>45</v>
      </c>
      <c r="C233" s="19" t="s">
        <v>7</v>
      </c>
      <c r="D233" s="19" t="s">
        <v>10</v>
      </c>
      <c r="E233" s="24" t="s">
        <v>154</v>
      </c>
      <c r="F233" s="24"/>
      <c r="G233" s="25">
        <f>G234</f>
        <v>2196.1</v>
      </c>
      <c r="H233" s="25">
        <f>H234</f>
        <v>2000</v>
      </c>
      <c r="I233" s="25">
        <f>I234</f>
        <v>1700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154</v>
      </c>
      <c r="F234" s="24" t="s">
        <v>11</v>
      </c>
      <c r="G234" s="25">
        <v>2196.1</v>
      </c>
      <c r="H234" s="25">
        <v>2000</v>
      </c>
      <c r="I234" s="25">
        <v>1700</v>
      </c>
    </row>
    <row r="235" spans="1:9" ht="49.5">
      <c r="A235" s="63" t="s">
        <v>258</v>
      </c>
      <c r="B235" s="19" t="s">
        <v>45</v>
      </c>
      <c r="C235" s="19" t="s">
        <v>7</v>
      </c>
      <c r="D235" s="19" t="s">
        <v>10</v>
      </c>
      <c r="E235" s="24" t="s">
        <v>259</v>
      </c>
      <c r="F235" s="24"/>
      <c r="G235" s="25">
        <f>G236</f>
        <v>16</v>
      </c>
      <c r="H235" s="25">
        <f>H236</f>
        <v>10</v>
      </c>
      <c r="I235" s="25">
        <f>I236</f>
        <v>10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259</v>
      </c>
      <c r="F236" s="24" t="s">
        <v>11</v>
      </c>
      <c r="G236" s="25">
        <v>16</v>
      </c>
      <c r="H236" s="25">
        <v>10</v>
      </c>
      <c r="I236" s="25">
        <v>10</v>
      </c>
    </row>
    <row r="237" spans="1:9" ht="33">
      <c r="A237" s="18" t="s">
        <v>113</v>
      </c>
      <c r="B237" s="19" t="s">
        <v>45</v>
      </c>
      <c r="C237" s="19" t="s">
        <v>7</v>
      </c>
      <c r="D237" s="19" t="s">
        <v>10</v>
      </c>
      <c r="E237" s="19" t="s">
        <v>93</v>
      </c>
      <c r="F237" s="24"/>
      <c r="G237" s="25">
        <f>G238</f>
        <v>44700</v>
      </c>
      <c r="H237" s="25">
        <f>H238</f>
        <v>35800</v>
      </c>
      <c r="I237" s="25">
        <f>I238</f>
        <v>35800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19" t="s">
        <v>93</v>
      </c>
      <c r="F238" s="19" t="s">
        <v>11</v>
      </c>
      <c r="G238" s="25">
        <v>44700</v>
      </c>
      <c r="H238" s="25">
        <v>35800</v>
      </c>
      <c r="I238" s="25">
        <v>35800</v>
      </c>
    </row>
    <row r="239" spans="1:9" ht="33">
      <c r="A239" s="18" t="s">
        <v>163</v>
      </c>
      <c r="B239" s="19" t="s">
        <v>45</v>
      </c>
      <c r="C239" s="19" t="s">
        <v>7</v>
      </c>
      <c r="D239" s="19" t="s">
        <v>10</v>
      </c>
      <c r="E239" s="19" t="s">
        <v>155</v>
      </c>
      <c r="F239" s="24"/>
      <c r="G239" s="25">
        <f>G240</f>
        <v>11550</v>
      </c>
      <c r="H239" s="25">
        <f>H240</f>
        <v>9250</v>
      </c>
      <c r="I239" s="25">
        <f>I240</f>
        <v>9250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155</v>
      </c>
      <c r="F240" s="19" t="s">
        <v>11</v>
      </c>
      <c r="G240" s="25">
        <v>11550</v>
      </c>
      <c r="H240" s="25">
        <v>9250</v>
      </c>
      <c r="I240" s="25">
        <v>9250</v>
      </c>
    </row>
    <row r="241" spans="1:9" ht="33">
      <c r="A241" s="18" t="s">
        <v>163</v>
      </c>
      <c r="B241" s="19" t="s">
        <v>45</v>
      </c>
      <c r="C241" s="19" t="s">
        <v>7</v>
      </c>
      <c r="D241" s="19" t="s">
        <v>10</v>
      </c>
      <c r="E241" s="19" t="s">
        <v>156</v>
      </c>
      <c r="F241" s="24"/>
      <c r="G241" s="25">
        <f>G242</f>
        <v>2450</v>
      </c>
      <c r="H241" s="25">
        <f>H242</f>
        <v>1950</v>
      </c>
      <c r="I241" s="25">
        <f>I242</f>
        <v>1950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156</v>
      </c>
      <c r="F242" s="19" t="s">
        <v>11</v>
      </c>
      <c r="G242" s="25">
        <v>2450</v>
      </c>
      <c r="H242" s="25">
        <v>1950</v>
      </c>
      <c r="I242" s="25">
        <v>1950</v>
      </c>
    </row>
    <row r="243" spans="1:9" ht="33">
      <c r="A243" s="18" t="s">
        <v>163</v>
      </c>
      <c r="B243" s="19" t="s">
        <v>45</v>
      </c>
      <c r="C243" s="19" t="s">
        <v>7</v>
      </c>
      <c r="D243" s="19" t="s">
        <v>10</v>
      </c>
      <c r="E243" s="19" t="s">
        <v>157</v>
      </c>
      <c r="F243" s="24"/>
      <c r="G243" s="25">
        <f>G244</f>
        <v>16300</v>
      </c>
      <c r="H243" s="25">
        <f>H244</f>
        <v>13000</v>
      </c>
      <c r="I243" s="25">
        <f>I244</f>
        <v>13000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157</v>
      </c>
      <c r="F244" s="24" t="s">
        <v>11</v>
      </c>
      <c r="G244" s="25">
        <v>16300</v>
      </c>
      <c r="H244" s="25">
        <v>13000</v>
      </c>
      <c r="I244" s="25">
        <v>13000</v>
      </c>
    </row>
    <row r="245" spans="1:9" ht="66">
      <c r="A245" s="18" t="s">
        <v>416</v>
      </c>
      <c r="B245" s="19" t="s">
        <v>45</v>
      </c>
      <c r="C245" s="19" t="s">
        <v>7</v>
      </c>
      <c r="D245" s="19" t="s">
        <v>10</v>
      </c>
      <c r="E245" s="24" t="s">
        <v>398</v>
      </c>
      <c r="F245" s="24"/>
      <c r="G245" s="25">
        <f>G246</f>
        <v>330.9</v>
      </c>
      <c r="H245" s="25">
        <f>H246</f>
        <v>0</v>
      </c>
      <c r="I245" s="25">
        <f>I246</f>
        <v>0</v>
      </c>
    </row>
    <row r="246" spans="1:9" ht="18.75">
      <c r="A246" s="18" t="s">
        <v>12</v>
      </c>
      <c r="B246" s="19" t="s">
        <v>45</v>
      </c>
      <c r="C246" s="19" t="s">
        <v>7</v>
      </c>
      <c r="D246" s="19" t="s">
        <v>10</v>
      </c>
      <c r="E246" s="24" t="s">
        <v>398</v>
      </c>
      <c r="F246" s="24" t="s">
        <v>11</v>
      </c>
      <c r="G246" s="25">
        <f>321+9.9</f>
        <v>330.9</v>
      </c>
      <c r="H246" s="25">
        <v>0</v>
      </c>
      <c r="I246" s="25">
        <v>0</v>
      </c>
    </row>
    <row r="247" spans="1:9" ht="66">
      <c r="A247" s="18" t="s">
        <v>523</v>
      </c>
      <c r="B247" s="19" t="s">
        <v>45</v>
      </c>
      <c r="C247" s="19" t="s">
        <v>7</v>
      </c>
      <c r="D247" s="19" t="s">
        <v>10</v>
      </c>
      <c r="E247" s="24" t="s">
        <v>522</v>
      </c>
      <c r="F247" s="24"/>
      <c r="G247" s="25">
        <f>G248</f>
        <v>2371.1</v>
      </c>
      <c r="H247" s="25">
        <f>H248</f>
        <v>0</v>
      </c>
      <c r="I247" s="25">
        <f>I248</f>
        <v>0</v>
      </c>
    </row>
    <row r="248" spans="1:9" ht="18.75">
      <c r="A248" s="18" t="s">
        <v>12</v>
      </c>
      <c r="B248" s="19" t="s">
        <v>45</v>
      </c>
      <c r="C248" s="19" t="s">
        <v>7</v>
      </c>
      <c r="D248" s="19" t="s">
        <v>10</v>
      </c>
      <c r="E248" s="24" t="s">
        <v>522</v>
      </c>
      <c r="F248" s="24" t="s">
        <v>11</v>
      </c>
      <c r="G248" s="25">
        <f>2300+71.1</f>
        <v>2371.1</v>
      </c>
      <c r="H248" s="25">
        <v>0</v>
      </c>
      <c r="I248" s="25">
        <v>0</v>
      </c>
    </row>
    <row r="249" spans="1:9" ht="66">
      <c r="A249" s="18" t="s">
        <v>224</v>
      </c>
      <c r="B249" s="24" t="s">
        <v>45</v>
      </c>
      <c r="C249" s="24" t="s">
        <v>7</v>
      </c>
      <c r="D249" s="24" t="s">
        <v>10</v>
      </c>
      <c r="E249" s="24" t="s">
        <v>373</v>
      </c>
      <c r="F249" s="24"/>
      <c r="G249" s="25">
        <f>G250</f>
        <v>4016.1</v>
      </c>
      <c r="H249" s="25">
        <f>H250</f>
        <v>4016.1</v>
      </c>
      <c r="I249" s="25">
        <f>I250</f>
        <v>4016.1</v>
      </c>
    </row>
    <row r="250" spans="1:9" ht="18.75">
      <c r="A250" s="18" t="s">
        <v>12</v>
      </c>
      <c r="B250" s="24" t="s">
        <v>45</v>
      </c>
      <c r="C250" s="24" t="s">
        <v>7</v>
      </c>
      <c r="D250" s="24" t="s">
        <v>10</v>
      </c>
      <c r="E250" s="24" t="s">
        <v>373</v>
      </c>
      <c r="F250" s="24" t="s">
        <v>11</v>
      </c>
      <c r="G250" s="25">
        <f>3895.6+120.5</f>
        <v>4016.1</v>
      </c>
      <c r="H250" s="25">
        <f>3895.6+120.5</f>
        <v>4016.1</v>
      </c>
      <c r="I250" s="25">
        <f>3895.6+120.5</f>
        <v>4016.1</v>
      </c>
    </row>
    <row r="251" spans="1:9" ht="33">
      <c r="A251" s="18" t="s">
        <v>223</v>
      </c>
      <c r="B251" s="24" t="s">
        <v>45</v>
      </c>
      <c r="C251" s="24" t="s">
        <v>7</v>
      </c>
      <c r="D251" s="24" t="s">
        <v>10</v>
      </c>
      <c r="E251" s="24" t="s">
        <v>234</v>
      </c>
      <c r="F251" s="24"/>
      <c r="G251" s="25">
        <f>G252</f>
        <v>211.1</v>
      </c>
      <c r="H251" s="25">
        <f>H252</f>
        <v>211.1</v>
      </c>
      <c r="I251" s="25">
        <f>I252</f>
        <v>211.1</v>
      </c>
    </row>
    <row r="252" spans="1:9" ht="18.75">
      <c r="A252" s="18" t="s">
        <v>12</v>
      </c>
      <c r="B252" s="24" t="s">
        <v>45</v>
      </c>
      <c r="C252" s="24" t="s">
        <v>7</v>
      </c>
      <c r="D252" s="24" t="s">
        <v>10</v>
      </c>
      <c r="E252" s="24" t="s">
        <v>234</v>
      </c>
      <c r="F252" s="24" t="s">
        <v>11</v>
      </c>
      <c r="G252" s="25">
        <f>190+21.1</f>
        <v>211.1</v>
      </c>
      <c r="H252" s="25">
        <f>190+21.1</f>
        <v>211.1</v>
      </c>
      <c r="I252" s="25">
        <f>190+21.1</f>
        <v>211.1</v>
      </c>
    </row>
    <row r="253" spans="1:9" ht="18.75">
      <c r="A253" s="18" t="s">
        <v>527</v>
      </c>
      <c r="B253" s="24" t="s">
        <v>45</v>
      </c>
      <c r="C253" s="24" t="s">
        <v>7</v>
      </c>
      <c r="D253" s="24" t="s">
        <v>524</v>
      </c>
      <c r="E253" s="24"/>
      <c r="F253" s="24"/>
      <c r="G253" s="25">
        <f>G255</f>
        <v>8742.3</v>
      </c>
      <c r="H253" s="25">
        <f>H255</f>
        <v>0</v>
      </c>
      <c r="I253" s="25">
        <f>I255</f>
        <v>0</v>
      </c>
    </row>
    <row r="254" spans="1:9" ht="33">
      <c r="A254" s="18" t="s">
        <v>593</v>
      </c>
      <c r="B254" s="24" t="s">
        <v>45</v>
      </c>
      <c r="C254" s="24" t="s">
        <v>7</v>
      </c>
      <c r="D254" s="24" t="s">
        <v>524</v>
      </c>
      <c r="E254" s="24" t="s">
        <v>594</v>
      </c>
      <c r="F254" s="24"/>
      <c r="G254" s="25">
        <f>G255</f>
        <v>8742.3</v>
      </c>
      <c r="H254" s="25">
        <v>0</v>
      </c>
      <c r="I254" s="25">
        <v>0</v>
      </c>
    </row>
    <row r="255" spans="1:9" ht="99">
      <c r="A255" s="18" t="s">
        <v>526</v>
      </c>
      <c r="B255" s="24" t="s">
        <v>45</v>
      </c>
      <c r="C255" s="24" t="s">
        <v>7</v>
      </c>
      <c r="D255" s="24" t="s">
        <v>524</v>
      </c>
      <c r="E255" s="24" t="s">
        <v>525</v>
      </c>
      <c r="F255" s="24"/>
      <c r="G255" s="25">
        <f>G256</f>
        <v>8742.3</v>
      </c>
      <c r="H255" s="25">
        <f>H256</f>
        <v>0</v>
      </c>
      <c r="I255" s="25">
        <f>I256</f>
        <v>0</v>
      </c>
    </row>
    <row r="256" spans="1:9" ht="18.75">
      <c r="A256" s="18" t="s">
        <v>12</v>
      </c>
      <c r="B256" s="24" t="s">
        <v>45</v>
      </c>
      <c r="C256" s="24" t="s">
        <v>7</v>
      </c>
      <c r="D256" s="24" t="s">
        <v>524</v>
      </c>
      <c r="E256" s="24" t="s">
        <v>525</v>
      </c>
      <c r="F256" s="24" t="s">
        <v>11</v>
      </c>
      <c r="G256" s="25">
        <f>7872.3+870</f>
        <v>8742.3</v>
      </c>
      <c r="H256" s="25">
        <v>0</v>
      </c>
      <c r="I256" s="25">
        <v>0</v>
      </c>
    </row>
    <row r="257" spans="1:9" ht="18.75">
      <c r="A257" s="18" t="s">
        <v>592</v>
      </c>
      <c r="B257" s="24" t="s">
        <v>45</v>
      </c>
      <c r="C257" s="24" t="s">
        <v>7</v>
      </c>
      <c r="D257" s="24" t="s">
        <v>595</v>
      </c>
      <c r="E257" s="24"/>
      <c r="F257" s="24"/>
      <c r="G257" s="25">
        <f>G258</f>
        <v>106.3</v>
      </c>
      <c r="H257" s="25">
        <f aca="true" t="shared" si="2" ref="H257:I259">H258</f>
        <v>0</v>
      </c>
      <c r="I257" s="25">
        <f t="shared" si="2"/>
        <v>0</v>
      </c>
    </row>
    <row r="258" spans="1:9" ht="33">
      <c r="A258" s="18" t="s">
        <v>593</v>
      </c>
      <c r="B258" s="24" t="s">
        <v>45</v>
      </c>
      <c r="C258" s="24" t="s">
        <v>7</v>
      </c>
      <c r="D258" s="24" t="s">
        <v>595</v>
      </c>
      <c r="E258" s="24" t="s">
        <v>594</v>
      </c>
      <c r="F258" s="24"/>
      <c r="G258" s="25">
        <f>G259</f>
        <v>106.3</v>
      </c>
      <c r="H258" s="25">
        <f t="shared" si="2"/>
        <v>0</v>
      </c>
      <c r="I258" s="25">
        <f t="shared" si="2"/>
        <v>0</v>
      </c>
    </row>
    <row r="259" spans="1:9" ht="51.75" customHeight="1">
      <c r="A259" s="18" t="s">
        <v>596</v>
      </c>
      <c r="B259" s="24" t="s">
        <v>45</v>
      </c>
      <c r="C259" s="24" t="s">
        <v>7</v>
      </c>
      <c r="D259" s="24" t="s">
        <v>595</v>
      </c>
      <c r="E259" s="24" t="s">
        <v>597</v>
      </c>
      <c r="F259" s="24"/>
      <c r="G259" s="25">
        <f>G260</f>
        <v>106.3</v>
      </c>
      <c r="H259" s="25">
        <f t="shared" si="2"/>
        <v>0</v>
      </c>
      <c r="I259" s="25">
        <f t="shared" si="2"/>
        <v>0</v>
      </c>
    </row>
    <row r="260" spans="1:9" ht="18.75">
      <c r="A260" s="18" t="s">
        <v>12</v>
      </c>
      <c r="B260" s="24" t="s">
        <v>45</v>
      </c>
      <c r="C260" s="24" t="s">
        <v>7</v>
      </c>
      <c r="D260" s="24" t="s">
        <v>595</v>
      </c>
      <c r="E260" s="24" t="s">
        <v>597</v>
      </c>
      <c r="F260" s="24" t="s">
        <v>11</v>
      </c>
      <c r="G260" s="25">
        <v>106.3</v>
      </c>
      <c r="H260" s="25">
        <v>0</v>
      </c>
      <c r="I260" s="25">
        <v>0</v>
      </c>
    </row>
    <row r="261" spans="1:9" ht="49.5">
      <c r="A261" s="18" t="s">
        <v>208</v>
      </c>
      <c r="B261" s="19" t="s">
        <v>45</v>
      </c>
      <c r="C261" s="19" t="s">
        <v>13</v>
      </c>
      <c r="D261" s="19"/>
      <c r="E261" s="19"/>
      <c r="F261" s="24"/>
      <c r="G261" s="25">
        <f>G262+G264</f>
        <v>19783.4</v>
      </c>
      <c r="H261" s="25">
        <f>H262+H264</f>
        <v>16200</v>
      </c>
      <c r="I261" s="25">
        <f>I262+I264</f>
        <v>16000</v>
      </c>
    </row>
    <row r="262" spans="1:9" ht="33">
      <c r="A262" s="18" t="s">
        <v>162</v>
      </c>
      <c r="B262" s="19" t="s">
        <v>45</v>
      </c>
      <c r="C262" s="19" t="s">
        <v>13</v>
      </c>
      <c r="D262" s="19" t="s">
        <v>10</v>
      </c>
      <c r="E262" s="19" t="s">
        <v>134</v>
      </c>
      <c r="F262" s="24"/>
      <c r="G262" s="25">
        <f>G263</f>
        <v>2083.4</v>
      </c>
      <c r="H262" s="25">
        <f>H263</f>
        <v>1900</v>
      </c>
      <c r="I262" s="25">
        <f>I263</f>
        <v>1700</v>
      </c>
    </row>
    <row r="263" spans="1:9" ht="18.75">
      <c r="A263" s="18" t="s">
        <v>110</v>
      </c>
      <c r="B263" s="19" t="s">
        <v>45</v>
      </c>
      <c r="C263" s="19" t="s">
        <v>13</v>
      </c>
      <c r="D263" s="19" t="s">
        <v>10</v>
      </c>
      <c r="E263" s="19" t="s">
        <v>134</v>
      </c>
      <c r="F263" s="24" t="s">
        <v>11</v>
      </c>
      <c r="G263" s="25">
        <v>2083.4</v>
      </c>
      <c r="H263" s="25">
        <v>1900</v>
      </c>
      <c r="I263" s="25">
        <v>1700</v>
      </c>
    </row>
    <row r="264" spans="1:9" ht="33">
      <c r="A264" s="18" t="s">
        <v>113</v>
      </c>
      <c r="B264" s="19" t="s">
        <v>45</v>
      </c>
      <c r="C264" s="19" t="s">
        <v>13</v>
      </c>
      <c r="D264" s="19" t="s">
        <v>10</v>
      </c>
      <c r="E264" s="19" t="s">
        <v>93</v>
      </c>
      <c r="F264" s="24"/>
      <c r="G264" s="25">
        <f>G265</f>
        <v>17700</v>
      </c>
      <c r="H264" s="25">
        <f>H265</f>
        <v>14300</v>
      </c>
      <c r="I264" s="25">
        <f>I265</f>
        <v>14300</v>
      </c>
    </row>
    <row r="265" spans="1:9" ht="18.75">
      <c r="A265" s="18" t="s">
        <v>110</v>
      </c>
      <c r="B265" s="19" t="s">
        <v>45</v>
      </c>
      <c r="C265" s="19" t="s">
        <v>13</v>
      </c>
      <c r="D265" s="19" t="s">
        <v>10</v>
      </c>
      <c r="E265" s="19" t="s">
        <v>93</v>
      </c>
      <c r="F265" s="24" t="s">
        <v>11</v>
      </c>
      <c r="G265" s="25">
        <v>17700</v>
      </c>
      <c r="H265" s="25">
        <v>14300</v>
      </c>
      <c r="I265" s="25">
        <v>14300</v>
      </c>
    </row>
    <row r="266" spans="1:9" ht="33">
      <c r="A266" s="18" t="s">
        <v>161</v>
      </c>
      <c r="B266" s="19" t="s">
        <v>45</v>
      </c>
      <c r="C266" s="19" t="s">
        <v>19</v>
      </c>
      <c r="D266" s="19"/>
      <c r="E266" s="24"/>
      <c r="F266" s="19"/>
      <c r="G266" s="25">
        <f>G267+G269</f>
        <v>36991</v>
      </c>
      <c r="H266" s="25">
        <f>H267+H269</f>
        <v>29830</v>
      </c>
      <c r="I266" s="25">
        <f>I267+I269</f>
        <v>29770</v>
      </c>
    </row>
    <row r="267" spans="1:9" ht="33">
      <c r="A267" s="18" t="s">
        <v>172</v>
      </c>
      <c r="B267" s="19" t="s">
        <v>45</v>
      </c>
      <c r="C267" s="19" t="s">
        <v>19</v>
      </c>
      <c r="D267" s="19" t="s">
        <v>10</v>
      </c>
      <c r="E267" s="24" t="s">
        <v>95</v>
      </c>
      <c r="F267" s="19"/>
      <c r="G267" s="25">
        <f>G268</f>
        <v>2600</v>
      </c>
      <c r="H267" s="25">
        <f>H268</f>
        <v>2080</v>
      </c>
      <c r="I267" s="25">
        <f>I268</f>
        <v>2080</v>
      </c>
    </row>
    <row r="268" spans="1:9" ht="33">
      <c r="A268" s="18" t="s">
        <v>24</v>
      </c>
      <c r="B268" s="19" t="s">
        <v>45</v>
      </c>
      <c r="C268" s="19" t="s">
        <v>19</v>
      </c>
      <c r="D268" s="19" t="s">
        <v>10</v>
      </c>
      <c r="E268" s="24" t="s">
        <v>95</v>
      </c>
      <c r="F268" s="24" t="s">
        <v>23</v>
      </c>
      <c r="G268" s="25">
        <v>2600</v>
      </c>
      <c r="H268" s="25">
        <v>2080</v>
      </c>
      <c r="I268" s="25">
        <v>2080</v>
      </c>
    </row>
    <row r="269" spans="1:9" ht="33">
      <c r="A269" s="18" t="s">
        <v>160</v>
      </c>
      <c r="B269" s="19" t="s">
        <v>45</v>
      </c>
      <c r="C269" s="19" t="s">
        <v>19</v>
      </c>
      <c r="D269" s="19" t="s">
        <v>10</v>
      </c>
      <c r="E269" s="24" t="s">
        <v>140</v>
      </c>
      <c r="F269" s="19"/>
      <c r="G269" s="25">
        <f>G270+G271</f>
        <v>34391</v>
      </c>
      <c r="H269" s="25">
        <f>H270+H271</f>
        <v>27750</v>
      </c>
      <c r="I269" s="25">
        <f>I270+I271</f>
        <v>27690</v>
      </c>
    </row>
    <row r="270" spans="1:9" ht="33">
      <c r="A270" s="18" t="s">
        <v>16</v>
      </c>
      <c r="B270" s="19" t="s">
        <v>45</v>
      </c>
      <c r="C270" s="19" t="s">
        <v>19</v>
      </c>
      <c r="D270" s="19" t="s">
        <v>10</v>
      </c>
      <c r="E270" s="24" t="s">
        <v>140</v>
      </c>
      <c r="F270" s="24" t="s">
        <v>15</v>
      </c>
      <c r="G270" s="25">
        <v>34002.2</v>
      </c>
      <c r="H270" s="25">
        <v>27350</v>
      </c>
      <c r="I270" s="25">
        <v>27350</v>
      </c>
    </row>
    <row r="271" spans="1:9" ht="49.5">
      <c r="A271" s="18" t="s">
        <v>9</v>
      </c>
      <c r="B271" s="19" t="s">
        <v>45</v>
      </c>
      <c r="C271" s="19" t="s">
        <v>19</v>
      </c>
      <c r="D271" s="19" t="s">
        <v>10</v>
      </c>
      <c r="E271" s="24" t="s">
        <v>140</v>
      </c>
      <c r="F271" s="19" t="s">
        <v>8</v>
      </c>
      <c r="G271" s="25">
        <v>388.8</v>
      </c>
      <c r="H271" s="25">
        <v>400</v>
      </c>
      <c r="I271" s="25">
        <v>340</v>
      </c>
    </row>
    <row r="272" spans="1:9" ht="18.75">
      <c r="A272" s="18" t="s">
        <v>477</v>
      </c>
      <c r="B272" s="19" t="s">
        <v>45</v>
      </c>
      <c r="C272" s="19" t="s">
        <v>22</v>
      </c>
      <c r="D272" s="19"/>
      <c r="E272" s="24"/>
      <c r="F272" s="24"/>
      <c r="G272" s="25">
        <f aca="true" t="shared" si="3" ref="G272:I273">G273</f>
        <v>30.2</v>
      </c>
      <c r="H272" s="25">
        <f t="shared" si="3"/>
        <v>20</v>
      </c>
      <c r="I272" s="25">
        <f t="shared" si="3"/>
        <v>20</v>
      </c>
    </row>
    <row r="273" spans="1:9" ht="33">
      <c r="A273" s="18" t="s">
        <v>478</v>
      </c>
      <c r="B273" s="19" t="s">
        <v>45</v>
      </c>
      <c r="C273" s="19" t="s">
        <v>22</v>
      </c>
      <c r="D273" s="19" t="s">
        <v>10</v>
      </c>
      <c r="E273" s="24" t="s">
        <v>508</v>
      </c>
      <c r="F273" s="24"/>
      <c r="G273" s="25">
        <f>G274</f>
        <v>30.2</v>
      </c>
      <c r="H273" s="25">
        <f t="shared" si="3"/>
        <v>20</v>
      </c>
      <c r="I273" s="25">
        <f t="shared" si="3"/>
        <v>20</v>
      </c>
    </row>
    <row r="274" spans="1:9" ht="18.75">
      <c r="A274" s="18" t="s">
        <v>110</v>
      </c>
      <c r="B274" s="19" t="s">
        <v>45</v>
      </c>
      <c r="C274" s="19" t="s">
        <v>22</v>
      </c>
      <c r="D274" s="19" t="s">
        <v>10</v>
      </c>
      <c r="E274" s="24" t="s">
        <v>508</v>
      </c>
      <c r="F274" s="24" t="s">
        <v>11</v>
      </c>
      <c r="G274" s="25">
        <v>30.2</v>
      </c>
      <c r="H274" s="25">
        <v>20</v>
      </c>
      <c r="I274" s="25">
        <v>20</v>
      </c>
    </row>
    <row r="275" spans="1:9" ht="99">
      <c r="A275" s="60" t="s">
        <v>355</v>
      </c>
      <c r="B275" s="61" t="s">
        <v>46</v>
      </c>
      <c r="C275" s="62"/>
      <c r="D275" s="62"/>
      <c r="E275" s="62"/>
      <c r="F275" s="62"/>
      <c r="G275" s="35">
        <f>G276+G278</f>
        <v>3160</v>
      </c>
      <c r="H275" s="35">
        <f>H276+H278</f>
        <v>2650</v>
      </c>
      <c r="I275" s="35">
        <f>I276+I278</f>
        <v>2500</v>
      </c>
    </row>
    <row r="276" spans="1:9" ht="18.75">
      <c r="A276" s="18" t="s">
        <v>91</v>
      </c>
      <c r="B276" s="19" t="s">
        <v>46</v>
      </c>
      <c r="C276" s="19" t="s">
        <v>75</v>
      </c>
      <c r="D276" s="19" t="s">
        <v>10</v>
      </c>
      <c r="E276" s="19" t="s">
        <v>94</v>
      </c>
      <c r="F276" s="19"/>
      <c r="G276" s="25">
        <f>G277</f>
        <v>810</v>
      </c>
      <c r="H276" s="25">
        <f>H277</f>
        <v>750</v>
      </c>
      <c r="I276" s="25">
        <f>I277</f>
        <v>600</v>
      </c>
    </row>
    <row r="277" spans="1:9" s="3" customFormat="1" ht="18.75">
      <c r="A277" s="18" t="s">
        <v>12</v>
      </c>
      <c r="B277" s="19" t="s">
        <v>46</v>
      </c>
      <c r="C277" s="19" t="s">
        <v>75</v>
      </c>
      <c r="D277" s="19" t="s">
        <v>10</v>
      </c>
      <c r="E277" s="19" t="s">
        <v>94</v>
      </c>
      <c r="F277" s="19" t="s">
        <v>11</v>
      </c>
      <c r="G277" s="25">
        <v>810</v>
      </c>
      <c r="H277" s="25">
        <v>750</v>
      </c>
      <c r="I277" s="25">
        <v>600</v>
      </c>
    </row>
    <row r="278" spans="1:9" ht="33">
      <c r="A278" s="18" t="s">
        <v>92</v>
      </c>
      <c r="B278" s="19" t="s">
        <v>46</v>
      </c>
      <c r="C278" s="19" t="s">
        <v>75</v>
      </c>
      <c r="D278" s="19" t="s">
        <v>10</v>
      </c>
      <c r="E278" s="19" t="s">
        <v>93</v>
      </c>
      <c r="F278" s="19"/>
      <c r="G278" s="25">
        <f>G279</f>
        <v>2350</v>
      </c>
      <c r="H278" s="25">
        <f>H279</f>
        <v>1900</v>
      </c>
      <c r="I278" s="25">
        <f>I279</f>
        <v>1900</v>
      </c>
    </row>
    <row r="279" spans="1:9" ht="18.75">
      <c r="A279" s="18" t="s">
        <v>12</v>
      </c>
      <c r="B279" s="19" t="s">
        <v>46</v>
      </c>
      <c r="C279" s="19" t="s">
        <v>75</v>
      </c>
      <c r="D279" s="19" t="s">
        <v>10</v>
      </c>
      <c r="E279" s="19" t="s">
        <v>93</v>
      </c>
      <c r="F279" s="19" t="s">
        <v>11</v>
      </c>
      <c r="G279" s="25">
        <v>2350</v>
      </c>
      <c r="H279" s="25">
        <v>1900</v>
      </c>
      <c r="I279" s="25">
        <v>1900</v>
      </c>
    </row>
    <row r="280" spans="1:9" ht="82.5">
      <c r="A280" s="60" t="s">
        <v>265</v>
      </c>
      <c r="B280" s="61" t="s">
        <v>47</v>
      </c>
      <c r="C280" s="62"/>
      <c r="D280" s="62"/>
      <c r="E280" s="62"/>
      <c r="F280" s="62"/>
      <c r="G280" s="35">
        <f>G281+G286+G295</f>
        <v>12685</v>
      </c>
      <c r="H280" s="35">
        <f>H281+H286+H295</f>
        <v>8490</v>
      </c>
      <c r="I280" s="35">
        <f>I281+I286+I295</f>
        <v>7660</v>
      </c>
    </row>
    <row r="281" spans="1:9" ht="49.5">
      <c r="A281" s="18" t="s">
        <v>479</v>
      </c>
      <c r="B281" s="19" t="s">
        <v>47</v>
      </c>
      <c r="C281" s="24" t="s">
        <v>7</v>
      </c>
      <c r="D281" s="24"/>
      <c r="E281" s="24"/>
      <c r="F281" s="24"/>
      <c r="G281" s="25">
        <f>G282</f>
        <v>6350</v>
      </c>
      <c r="H281" s="25">
        <f>H282</f>
        <v>5030</v>
      </c>
      <c r="I281" s="25">
        <f>I282</f>
        <v>5000</v>
      </c>
    </row>
    <row r="282" spans="1:9" ht="33">
      <c r="A282" s="18" t="s">
        <v>172</v>
      </c>
      <c r="B282" s="19" t="s">
        <v>47</v>
      </c>
      <c r="C282" s="24" t="s">
        <v>7</v>
      </c>
      <c r="D282" s="19" t="s">
        <v>10</v>
      </c>
      <c r="E282" s="24" t="s">
        <v>95</v>
      </c>
      <c r="F282" s="24"/>
      <c r="G282" s="25">
        <f>G283+G284+G285</f>
        <v>6350</v>
      </c>
      <c r="H282" s="25">
        <f>H283+H284</f>
        <v>5030</v>
      </c>
      <c r="I282" s="25">
        <f>I283+I284</f>
        <v>5000</v>
      </c>
    </row>
    <row r="283" spans="1:9" s="3" customFormat="1" ht="33">
      <c r="A283" s="18" t="s">
        <v>24</v>
      </c>
      <c r="B283" s="19" t="s">
        <v>47</v>
      </c>
      <c r="C283" s="24" t="s">
        <v>7</v>
      </c>
      <c r="D283" s="19" t="s">
        <v>10</v>
      </c>
      <c r="E283" s="24" t="s">
        <v>95</v>
      </c>
      <c r="F283" s="24" t="s">
        <v>23</v>
      </c>
      <c r="G283" s="25">
        <v>6000</v>
      </c>
      <c r="H283" s="25">
        <v>4750</v>
      </c>
      <c r="I283" s="25">
        <v>4750</v>
      </c>
    </row>
    <row r="284" spans="1:9" ht="49.5">
      <c r="A284" s="18" t="s">
        <v>9</v>
      </c>
      <c r="B284" s="19" t="s">
        <v>47</v>
      </c>
      <c r="C284" s="24" t="s">
        <v>7</v>
      </c>
      <c r="D284" s="19" t="s">
        <v>10</v>
      </c>
      <c r="E284" s="24" t="s">
        <v>95</v>
      </c>
      <c r="F284" s="19" t="s">
        <v>8</v>
      </c>
      <c r="G284" s="25">
        <f>403.5-55</f>
        <v>348.5</v>
      </c>
      <c r="H284" s="25">
        <v>280</v>
      </c>
      <c r="I284" s="25">
        <v>250</v>
      </c>
    </row>
    <row r="285" spans="1:9" ht="18.75">
      <c r="A285" s="18" t="s">
        <v>18</v>
      </c>
      <c r="B285" s="24" t="s">
        <v>47</v>
      </c>
      <c r="C285" s="24" t="s">
        <v>7</v>
      </c>
      <c r="D285" s="24" t="s">
        <v>10</v>
      </c>
      <c r="E285" s="24" t="s">
        <v>95</v>
      </c>
      <c r="F285" s="24" t="s">
        <v>17</v>
      </c>
      <c r="G285" s="25">
        <v>1.5</v>
      </c>
      <c r="H285" s="25">
        <v>0</v>
      </c>
      <c r="I285" s="25">
        <v>0</v>
      </c>
    </row>
    <row r="286" spans="1:9" ht="33">
      <c r="A286" s="18" t="s">
        <v>457</v>
      </c>
      <c r="B286" s="19" t="s">
        <v>47</v>
      </c>
      <c r="C286" s="24" t="s">
        <v>13</v>
      </c>
      <c r="D286" s="19"/>
      <c r="E286" s="24"/>
      <c r="F286" s="19"/>
      <c r="G286" s="25">
        <f>G287+G289+G291+G293</f>
        <v>5735</v>
      </c>
      <c r="H286" s="25">
        <f>H287+H289+H291+H293</f>
        <v>2910</v>
      </c>
      <c r="I286" s="25">
        <f>I287+I289+I291+I293</f>
        <v>2260</v>
      </c>
    </row>
    <row r="287" spans="1:9" ht="49.5">
      <c r="A287" s="18" t="s">
        <v>205</v>
      </c>
      <c r="B287" s="19" t="s">
        <v>47</v>
      </c>
      <c r="C287" s="24" t="s">
        <v>13</v>
      </c>
      <c r="D287" s="19" t="s">
        <v>10</v>
      </c>
      <c r="E287" s="24" t="s">
        <v>96</v>
      </c>
      <c r="F287" s="19"/>
      <c r="G287" s="25">
        <f>G288</f>
        <v>2945</v>
      </c>
      <c r="H287" s="25">
        <f>H288</f>
        <v>650</v>
      </c>
      <c r="I287" s="25">
        <f>I288</f>
        <v>500</v>
      </c>
    </row>
    <row r="288" spans="1:9" ht="49.5">
      <c r="A288" s="18" t="s">
        <v>9</v>
      </c>
      <c r="B288" s="19" t="s">
        <v>47</v>
      </c>
      <c r="C288" s="24" t="s">
        <v>13</v>
      </c>
      <c r="D288" s="19" t="s">
        <v>10</v>
      </c>
      <c r="E288" s="24" t="s">
        <v>96</v>
      </c>
      <c r="F288" s="19" t="s">
        <v>8</v>
      </c>
      <c r="G288" s="25">
        <v>2945</v>
      </c>
      <c r="H288" s="25">
        <v>650</v>
      </c>
      <c r="I288" s="25">
        <v>500</v>
      </c>
    </row>
    <row r="289" spans="1:9" ht="18.75">
      <c r="A289" s="18" t="s">
        <v>191</v>
      </c>
      <c r="B289" s="19" t="s">
        <v>47</v>
      </c>
      <c r="C289" s="24" t="s">
        <v>13</v>
      </c>
      <c r="D289" s="19" t="s">
        <v>10</v>
      </c>
      <c r="E289" s="24" t="s">
        <v>192</v>
      </c>
      <c r="F289" s="19"/>
      <c r="G289" s="25">
        <f>G290</f>
        <v>380</v>
      </c>
      <c r="H289" s="25">
        <f>H290</f>
        <v>250</v>
      </c>
      <c r="I289" s="25">
        <f>I290</f>
        <v>250</v>
      </c>
    </row>
    <row r="290" spans="1:9" ht="18.75">
      <c r="A290" s="18" t="s">
        <v>18</v>
      </c>
      <c r="B290" s="19" t="s">
        <v>47</v>
      </c>
      <c r="C290" s="24" t="s">
        <v>13</v>
      </c>
      <c r="D290" s="19" t="s">
        <v>10</v>
      </c>
      <c r="E290" s="24" t="s">
        <v>192</v>
      </c>
      <c r="F290" s="24" t="s">
        <v>17</v>
      </c>
      <c r="G290" s="25">
        <v>380</v>
      </c>
      <c r="H290" s="25">
        <v>250</v>
      </c>
      <c r="I290" s="25">
        <v>250</v>
      </c>
    </row>
    <row r="291" spans="1:9" ht="49.5">
      <c r="A291" s="18" t="s">
        <v>282</v>
      </c>
      <c r="B291" s="19" t="s">
        <v>47</v>
      </c>
      <c r="C291" s="24" t="s">
        <v>13</v>
      </c>
      <c r="D291" s="19" t="s">
        <v>10</v>
      </c>
      <c r="E291" s="24" t="s">
        <v>193</v>
      </c>
      <c r="F291" s="24"/>
      <c r="G291" s="25">
        <f>G292</f>
        <v>2400</v>
      </c>
      <c r="H291" s="25">
        <f>H292</f>
        <v>2000</v>
      </c>
      <c r="I291" s="25">
        <f>I292</f>
        <v>1500</v>
      </c>
    </row>
    <row r="292" spans="1:9" ht="49.5">
      <c r="A292" s="18" t="s">
        <v>9</v>
      </c>
      <c r="B292" s="19" t="s">
        <v>47</v>
      </c>
      <c r="C292" s="24" t="s">
        <v>13</v>
      </c>
      <c r="D292" s="19" t="s">
        <v>10</v>
      </c>
      <c r="E292" s="24" t="s">
        <v>193</v>
      </c>
      <c r="F292" s="24" t="s">
        <v>8</v>
      </c>
      <c r="G292" s="25">
        <f>2200+200</f>
        <v>2400</v>
      </c>
      <c r="H292" s="25">
        <v>2000</v>
      </c>
      <c r="I292" s="25">
        <v>1500</v>
      </c>
    </row>
    <row r="293" spans="1:9" ht="18.75">
      <c r="A293" s="18" t="s">
        <v>383</v>
      </c>
      <c r="B293" s="19" t="s">
        <v>47</v>
      </c>
      <c r="C293" s="24" t="s">
        <v>13</v>
      </c>
      <c r="D293" s="19" t="s">
        <v>10</v>
      </c>
      <c r="E293" s="24" t="s">
        <v>382</v>
      </c>
      <c r="F293" s="24"/>
      <c r="G293" s="25">
        <f>G294</f>
        <v>10</v>
      </c>
      <c r="H293" s="25">
        <f>H294</f>
        <v>10</v>
      </c>
      <c r="I293" s="25">
        <f>I294</f>
        <v>10</v>
      </c>
    </row>
    <row r="294" spans="1:9" ht="49.5">
      <c r="A294" s="18" t="s">
        <v>9</v>
      </c>
      <c r="B294" s="19" t="s">
        <v>47</v>
      </c>
      <c r="C294" s="24" t="s">
        <v>13</v>
      </c>
      <c r="D294" s="19" t="s">
        <v>10</v>
      </c>
      <c r="E294" s="24" t="s">
        <v>382</v>
      </c>
      <c r="F294" s="24" t="s">
        <v>8</v>
      </c>
      <c r="G294" s="25">
        <v>10</v>
      </c>
      <c r="H294" s="25">
        <v>10</v>
      </c>
      <c r="I294" s="25">
        <v>10</v>
      </c>
    </row>
    <row r="295" spans="1:9" ht="33">
      <c r="A295" s="31" t="s">
        <v>159</v>
      </c>
      <c r="B295" s="32" t="s">
        <v>47</v>
      </c>
      <c r="C295" s="32" t="s">
        <v>19</v>
      </c>
      <c r="D295" s="32"/>
      <c r="E295" s="32"/>
      <c r="F295" s="81"/>
      <c r="G295" s="51">
        <f aca="true" t="shared" si="4" ref="G295:I296">G296</f>
        <v>600</v>
      </c>
      <c r="H295" s="51">
        <f t="shared" si="4"/>
        <v>550</v>
      </c>
      <c r="I295" s="51">
        <f t="shared" si="4"/>
        <v>400</v>
      </c>
    </row>
    <row r="296" spans="1:9" ht="49.5">
      <c r="A296" s="34" t="s">
        <v>201</v>
      </c>
      <c r="B296" s="19" t="s">
        <v>47</v>
      </c>
      <c r="C296" s="19" t="s">
        <v>19</v>
      </c>
      <c r="D296" s="19" t="s">
        <v>10</v>
      </c>
      <c r="E296" s="19" t="s">
        <v>158</v>
      </c>
      <c r="F296" s="82"/>
      <c r="G296" s="25">
        <f t="shared" si="4"/>
        <v>600</v>
      </c>
      <c r="H296" s="25">
        <f t="shared" si="4"/>
        <v>550</v>
      </c>
      <c r="I296" s="25">
        <f t="shared" si="4"/>
        <v>400</v>
      </c>
    </row>
    <row r="297" spans="1:9" ht="49.5">
      <c r="A297" s="18" t="s">
        <v>9</v>
      </c>
      <c r="B297" s="19" t="s">
        <v>47</v>
      </c>
      <c r="C297" s="19" t="s">
        <v>19</v>
      </c>
      <c r="D297" s="19" t="s">
        <v>10</v>
      </c>
      <c r="E297" s="19" t="s">
        <v>158</v>
      </c>
      <c r="F297" s="19" t="s">
        <v>8</v>
      </c>
      <c r="G297" s="25">
        <v>600</v>
      </c>
      <c r="H297" s="25">
        <v>550</v>
      </c>
      <c r="I297" s="25">
        <v>400</v>
      </c>
    </row>
    <row r="298" spans="1:9" ht="99">
      <c r="A298" s="60" t="s">
        <v>353</v>
      </c>
      <c r="B298" s="61" t="s">
        <v>48</v>
      </c>
      <c r="C298" s="32"/>
      <c r="D298" s="32"/>
      <c r="E298" s="33"/>
      <c r="F298" s="32"/>
      <c r="G298" s="35">
        <f>G299+G301+G303</f>
        <v>22129.9</v>
      </c>
      <c r="H298" s="35">
        <f>H299+H301+H303</f>
        <v>19050</v>
      </c>
      <c r="I298" s="35">
        <f>I299+I301+I303</f>
        <v>17150</v>
      </c>
    </row>
    <row r="299" spans="1:9" ht="49.5">
      <c r="A299" s="18" t="s">
        <v>168</v>
      </c>
      <c r="B299" s="19" t="s">
        <v>48</v>
      </c>
      <c r="C299" s="19" t="s">
        <v>75</v>
      </c>
      <c r="D299" s="19" t="s">
        <v>10</v>
      </c>
      <c r="E299" s="24" t="s">
        <v>97</v>
      </c>
      <c r="F299" s="19"/>
      <c r="G299" s="25">
        <f>G300</f>
        <v>10879.9</v>
      </c>
      <c r="H299" s="25">
        <f>H300</f>
        <v>10000</v>
      </c>
      <c r="I299" s="25">
        <f>I300</f>
        <v>8100</v>
      </c>
    </row>
    <row r="300" spans="1:9" ht="18.75">
      <c r="A300" s="18" t="s">
        <v>12</v>
      </c>
      <c r="B300" s="19" t="s">
        <v>48</v>
      </c>
      <c r="C300" s="19" t="s">
        <v>75</v>
      </c>
      <c r="D300" s="19" t="s">
        <v>10</v>
      </c>
      <c r="E300" s="24" t="s">
        <v>97</v>
      </c>
      <c r="F300" s="19" t="s">
        <v>11</v>
      </c>
      <c r="G300" s="25">
        <v>10879.9</v>
      </c>
      <c r="H300" s="25">
        <v>10000</v>
      </c>
      <c r="I300" s="25">
        <v>8100</v>
      </c>
    </row>
    <row r="301" spans="1:9" ht="66">
      <c r="A301" s="18" t="s">
        <v>351</v>
      </c>
      <c r="B301" s="19" t="s">
        <v>48</v>
      </c>
      <c r="C301" s="19" t="s">
        <v>75</v>
      </c>
      <c r="D301" s="19" t="s">
        <v>10</v>
      </c>
      <c r="E301" s="24" t="s">
        <v>349</v>
      </c>
      <c r="F301" s="19"/>
      <c r="G301" s="25">
        <f>G302</f>
        <v>50</v>
      </c>
      <c r="H301" s="25">
        <f>H302</f>
        <v>50</v>
      </c>
      <c r="I301" s="25">
        <f>I302</f>
        <v>50</v>
      </c>
    </row>
    <row r="302" spans="1:9" ht="18.75">
      <c r="A302" s="18" t="s">
        <v>12</v>
      </c>
      <c r="B302" s="19" t="s">
        <v>48</v>
      </c>
      <c r="C302" s="19" t="s">
        <v>75</v>
      </c>
      <c r="D302" s="19" t="s">
        <v>10</v>
      </c>
      <c r="E302" s="24" t="s">
        <v>349</v>
      </c>
      <c r="F302" s="19" t="s">
        <v>11</v>
      </c>
      <c r="G302" s="25">
        <v>50</v>
      </c>
      <c r="H302" s="25">
        <v>50</v>
      </c>
      <c r="I302" s="25">
        <v>50</v>
      </c>
    </row>
    <row r="303" spans="1:9" ht="33">
      <c r="A303" s="18" t="s">
        <v>92</v>
      </c>
      <c r="B303" s="19" t="s">
        <v>48</v>
      </c>
      <c r="C303" s="19" t="s">
        <v>75</v>
      </c>
      <c r="D303" s="19" t="s">
        <v>10</v>
      </c>
      <c r="E303" s="19" t="s">
        <v>93</v>
      </c>
      <c r="F303" s="19"/>
      <c r="G303" s="25">
        <f>G304</f>
        <v>11200</v>
      </c>
      <c r="H303" s="25">
        <f>H304</f>
        <v>9000</v>
      </c>
      <c r="I303" s="25">
        <f>I304</f>
        <v>9000</v>
      </c>
    </row>
    <row r="304" spans="1:9" ht="18.75">
      <c r="A304" s="18" t="s">
        <v>12</v>
      </c>
      <c r="B304" s="19" t="s">
        <v>48</v>
      </c>
      <c r="C304" s="19" t="s">
        <v>75</v>
      </c>
      <c r="D304" s="19" t="s">
        <v>10</v>
      </c>
      <c r="E304" s="19" t="s">
        <v>93</v>
      </c>
      <c r="F304" s="19" t="s">
        <v>11</v>
      </c>
      <c r="G304" s="25">
        <v>11200</v>
      </c>
      <c r="H304" s="25">
        <v>9000</v>
      </c>
      <c r="I304" s="25">
        <v>9000</v>
      </c>
    </row>
    <row r="305" spans="1:9" ht="132">
      <c r="A305" s="28" t="s">
        <v>380</v>
      </c>
      <c r="B305" s="22" t="s">
        <v>49</v>
      </c>
      <c r="C305" s="29"/>
      <c r="D305" s="29"/>
      <c r="E305" s="29"/>
      <c r="F305" s="29"/>
      <c r="G305" s="64">
        <f>G306+G313+G326+G333+G340</f>
        <v>222137.5</v>
      </c>
      <c r="H305" s="64">
        <f>H306+H313+H326+H333+H340</f>
        <v>172456.59999999998</v>
      </c>
      <c r="I305" s="64">
        <f>I306+I313+I326+I333+I340</f>
        <v>207478.7</v>
      </c>
    </row>
    <row r="306" spans="1:9" ht="66">
      <c r="A306" s="18" t="s">
        <v>99</v>
      </c>
      <c r="B306" s="19" t="s">
        <v>49</v>
      </c>
      <c r="C306" s="19" t="s">
        <v>7</v>
      </c>
      <c r="D306" s="24"/>
      <c r="E306" s="24"/>
      <c r="F306" s="24"/>
      <c r="G306" s="25">
        <f>G307+G309+G311</f>
        <v>58248.4</v>
      </c>
      <c r="H306" s="25">
        <f>H307+H309+H311</f>
        <v>5055.3</v>
      </c>
      <c r="I306" s="25">
        <f>I307+I309+I311</f>
        <v>3000</v>
      </c>
    </row>
    <row r="307" spans="1:9" s="3" customFormat="1" ht="49.5">
      <c r="A307" s="18" t="s">
        <v>283</v>
      </c>
      <c r="B307" s="19" t="s">
        <v>49</v>
      </c>
      <c r="C307" s="19" t="s">
        <v>7</v>
      </c>
      <c r="D307" s="19" t="s">
        <v>10</v>
      </c>
      <c r="E307" s="19" t="s">
        <v>98</v>
      </c>
      <c r="F307" s="82"/>
      <c r="G307" s="25">
        <f>G308</f>
        <v>6702</v>
      </c>
      <c r="H307" s="25">
        <f>H308</f>
        <v>5055.3</v>
      </c>
      <c r="I307" s="25">
        <f>I308</f>
        <v>3000</v>
      </c>
    </row>
    <row r="308" spans="1:9" s="3" customFormat="1" ht="49.5">
      <c r="A308" s="18" t="s">
        <v>9</v>
      </c>
      <c r="B308" s="19" t="s">
        <v>49</v>
      </c>
      <c r="C308" s="19" t="s">
        <v>7</v>
      </c>
      <c r="D308" s="19" t="s">
        <v>10</v>
      </c>
      <c r="E308" s="19" t="s">
        <v>98</v>
      </c>
      <c r="F308" s="82">
        <v>240</v>
      </c>
      <c r="G308" s="25">
        <v>6702</v>
      </c>
      <c r="H308" s="25">
        <f>4000+1055.3</f>
        <v>5055.3</v>
      </c>
      <c r="I308" s="25">
        <v>3000</v>
      </c>
    </row>
    <row r="309" spans="1:9" s="3" customFormat="1" ht="33">
      <c r="A309" s="18" t="s">
        <v>417</v>
      </c>
      <c r="B309" s="19" t="s">
        <v>49</v>
      </c>
      <c r="C309" s="19" t="s">
        <v>7</v>
      </c>
      <c r="D309" s="19" t="s">
        <v>10</v>
      </c>
      <c r="E309" s="19" t="s">
        <v>418</v>
      </c>
      <c r="F309" s="82"/>
      <c r="G309" s="25">
        <f>G310</f>
        <v>0</v>
      </c>
      <c r="H309" s="25">
        <f>H310</f>
        <v>0</v>
      </c>
      <c r="I309" s="25">
        <f>I310</f>
        <v>0</v>
      </c>
    </row>
    <row r="310" spans="1:9" s="3" customFormat="1" ht="49.5">
      <c r="A310" s="18" t="s">
        <v>9</v>
      </c>
      <c r="B310" s="19" t="s">
        <v>49</v>
      </c>
      <c r="C310" s="19" t="s">
        <v>7</v>
      </c>
      <c r="D310" s="19" t="s">
        <v>10</v>
      </c>
      <c r="E310" s="19" t="s">
        <v>418</v>
      </c>
      <c r="F310" s="82">
        <v>240</v>
      </c>
      <c r="G310" s="25">
        <v>0</v>
      </c>
      <c r="H310" s="25">
        <v>0</v>
      </c>
      <c r="I310" s="25">
        <v>0</v>
      </c>
    </row>
    <row r="311" spans="1:9" s="3" customFormat="1" ht="33">
      <c r="A311" s="18" t="s">
        <v>598</v>
      </c>
      <c r="B311" s="19" t="s">
        <v>49</v>
      </c>
      <c r="C311" s="19" t="s">
        <v>7</v>
      </c>
      <c r="D311" s="19" t="s">
        <v>10</v>
      </c>
      <c r="E311" s="19" t="s">
        <v>599</v>
      </c>
      <c r="F311" s="82"/>
      <c r="G311" s="25">
        <f>G312</f>
        <v>51546.4</v>
      </c>
      <c r="H311" s="25">
        <f>H312</f>
        <v>0</v>
      </c>
      <c r="I311" s="25">
        <f>I312</f>
        <v>0</v>
      </c>
    </row>
    <row r="312" spans="1:9" s="3" customFormat="1" ht="49.5">
      <c r="A312" s="18" t="s">
        <v>9</v>
      </c>
      <c r="B312" s="19" t="s">
        <v>49</v>
      </c>
      <c r="C312" s="19" t="s">
        <v>7</v>
      </c>
      <c r="D312" s="19" t="s">
        <v>10</v>
      </c>
      <c r="E312" s="19" t="s">
        <v>599</v>
      </c>
      <c r="F312" s="82">
        <v>240</v>
      </c>
      <c r="G312" s="25">
        <f>50000+1546.4</f>
        <v>51546.4</v>
      </c>
      <c r="H312" s="25">
        <v>0</v>
      </c>
      <c r="I312" s="25">
        <v>0</v>
      </c>
    </row>
    <row r="313" spans="1:9" s="3" customFormat="1" ht="33">
      <c r="A313" s="18" t="s">
        <v>100</v>
      </c>
      <c r="B313" s="19" t="s">
        <v>49</v>
      </c>
      <c r="C313" s="19" t="s">
        <v>13</v>
      </c>
      <c r="D313" s="19"/>
      <c r="E313" s="19"/>
      <c r="F313" s="82"/>
      <c r="G313" s="25">
        <f>G314+G317+G320+G323</f>
        <v>130378.1</v>
      </c>
      <c r="H313" s="25">
        <f>H314+H317+H320+H323</f>
        <v>130378.1</v>
      </c>
      <c r="I313" s="25">
        <f>I314+I317+I320+I323</f>
        <v>130378.1</v>
      </c>
    </row>
    <row r="314" spans="1:9" s="3" customFormat="1" ht="33">
      <c r="A314" s="18" t="s">
        <v>377</v>
      </c>
      <c r="B314" s="19" t="s">
        <v>49</v>
      </c>
      <c r="C314" s="19" t="s">
        <v>13</v>
      </c>
      <c r="D314" s="19" t="s">
        <v>5</v>
      </c>
      <c r="E314" s="19"/>
      <c r="F314" s="82"/>
      <c r="G314" s="25">
        <f aca="true" t="shared" si="5" ref="G314:I315">G315</f>
        <v>53533.1</v>
      </c>
      <c r="H314" s="25">
        <f t="shared" si="5"/>
        <v>57411.1</v>
      </c>
      <c r="I314" s="25">
        <f t="shared" si="5"/>
        <v>57411.1</v>
      </c>
    </row>
    <row r="315" spans="1:9" ht="132">
      <c r="A315" s="18" t="s">
        <v>376</v>
      </c>
      <c r="B315" s="19" t="s">
        <v>49</v>
      </c>
      <c r="C315" s="19" t="s">
        <v>13</v>
      </c>
      <c r="D315" s="19" t="s">
        <v>5</v>
      </c>
      <c r="E315" s="19" t="s">
        <v>366</v>
      </c>
      <c r="F315" s="82"/>
      <c r="G315" s="25">
        <f t="shared" si="5"/>
        <v>53533.1</v>
      </c>
      <c r="H315" s="25">
        <f t="shared" si="5"/>
        <v>57411.1</v>
      </c>
      <c r="I315" s="25">
        <f t="shared" si="5"/>
        <v>57411.1</v>
      </c>
    </row>
    <row r="316" spans="1:9" ht="82.5">
      <c r="A316" s="18" t="s">
        <v>198</v>
      </c>
      <c r="B316" s="19" t="s">
        <v>49</v>
      </c>
      <c r="C316" s="19" t="s">
        <v>13</v>
      </c>
      <c r="D316" s="19" t="s">
        <v>5</v>
      </c>
      <c r="E316" s="19" t="s">
        <v>366</v>
      </c>
      <c r="F316" s="82">
        <v>810</v>
      </c>
      <c r="G316" s="25">
        <v>53533.1</v>
      </c>
      <c r="H316" s="25">
        <v>57411.1</v>
      </c>
      <c r="I316" s="25">
        <v>57411.1</v>
      </c>
    </row>
    <row r="317" spans="1:9" ht="33">
      <c r="A317" s="18" t="s">
        <v>378</v>
      </c>
      <c r="B317" s="19" t="s">
        <v>49</v>
      </c>
      <c r="C317" s="19" t="s">
        <v>13</v>
      </c>
      <c r="D317" s="19" t="s">
        <v>27</v>
      </c>
      <c r="E317" s="19"/>
      <c r="F317" s="82"/>
      <c r="G317" s="25">
        <f aca="true" t="shared" si="6" ref="G317:I318">G318</f>
        <v>21688</v>
      </c>
      <c r="H317" s="25">
        <f t="shared" si="6"/>
        <v>20188</v>
      </c>
      <c r="I317" s="25">
        <f t="shared" si="6"/>
        <v>20188</v>
      </c>
    </row>
    <row r="318" spans="1:9" ht="132">
      <c r="A318" s="18" t="s">
        <v>376</v>
      </c>
      <c r="B318" s="19" t="s">
        <v>49</v>
      </c>
      <c r="C318" s="19" t="s">
        <v>13</v>
      </c>
      <c r="D318" s="19" t="s">
        <v>27</v>
      </c>
      <c r="E318" s="19" t="s">
        <v>366</v>
      </c>
      <c r="F318" s="82"/>
      <c r="G318" s="25">
        <f t="shared" si="6"/>
        <v>21688</v>
      </c>
      <c r="H318" s="25">
        <f t="shared" si="6"/>
        <v>20188</v>
      </c>
      <c r="I318" s="25">
        <f t="shared" si="6"/>
        <v>20188</v>
      </c>
    </row>
    <row r="319" spans="1:9" ht="82.5">
      <c r="A319" s="18" t="s">
        <v>198</v>
      </c>
      <c r="B319" s="19" t="s">
        <v>49</v>
      </c>
      <c r="C319" s="19" t="s">
        <v>13</v>
      </c>
      <c r="D319" s="19" t="s">
        <v>27</v>
      </c>
      <c r="E319" s="19" t="s">
        <v>366</v>
      </c>
      <c r="F319" s="82">
        <v>810</v>
      </c>
      <c r="G319" s="25">
        <v>21688</v>
      </c>
      <c r="H319" s="25">
        <v>20188</v>
      </c>
      <c r="I319" s="25">
        <v>20188</v>
      </c>
    </row>
    <row r="320" spans="1:9" ht="33">
      <c r="A320" s="18" t="s">
        <v>381</v>
      </c>
      <c r="B320" s="19" t="s">
        <v>49</v>
      </c>
      <c r="C320" s="19" t="s">
        <v>13</v>
      </c>
      <c r="D320" s="19" t="s">
        <v>44</v>
      </c>
      <c r="E320" s="19"/>
      <c r="F320" s="82"/>
      <c r="G320" s="25">
        <f aca="true" t="shared" si="7" ref="G320:I321">G321</f>
        <v>4402</v>
      </c>
      <c r="H320" s="25">
        <f t="shared" si="7"/>
        <v>4707</v>
      </c>
      <c r="I320" s="25">
        <f t="shared" si="7"/>
        <v>4707</v>
      </c>
    </row>
    <row r="321" spans="1:9" ht="132">
      <c r="A321" s="18" t="s">
        <v>376</v>
      </c>
      <c r="B321" s="19" t="s">
        <v>49</v>
      </c>
      <c r="C321" s="19" t="s">
        <v>13</v>
      </c>
      <c r="D321" s="19" t="s">
        <v>44</v>
      </c>
      <c r="E321" s="19" t="s">
        <v>366</v>
      </c>
      <c r="F321" s="82"/>
      <c r="G321" s="25">
        <f t="shared" si="7"/>
        <v>4402</v>
      </c>
      <c r="H321" s="25">
        <f t="shared" si="7"/>
        <v>4707</v>
      </c>
      <c r="I321" s="25">
        <f t="shared" si="7"/>
        <v>4707</v>
      </c>
    </row>
    <row r="322" spans="1:9" ht="82.5">
      <c r="A322" s="18" t="s">
        <v>198</v>
      </c>
      <c r="B322" s="19" t="s">
        <v>49</v>
      </c>
      <c r="C322" s="19" t="s">
        <v>13</v>
      </c>
      <c r="D322" s="19" t="s">
        <v>44</v>
      </c>
      <c r="E322" s="19" t="s">
        <v>366</v>
      </c>
      <c r="F322" s="82">
        <v>810</v>
      </c>
      <c r="G322" s="25">
        <v>4402</v>
      </c>
      <c r="H322" s="25">
        <v>4707</v>
      </c>
      <c r="I322" s="25">
        <v>4707</v>
      </c>
    </row>
    <row r="323" spans="1:9" ht="33">
      <c r="A323" s="18" t="s">
        <v>379</v>
      </c>
      <c r="B323" s="19" t="s">
        <v>49</v>
      </c>
      <c r="C323" s="19" t="s">
        <v>13</v>
      </c>
      <c r="D323" s="19" t="s">
        <v>45</v>
      </c>
      <c r="E323" s="19"/>
      <c r="F323" s="82"/>
      <c r="G323" s="25">
        <f aca="true" t="shared" si="8" ref="G323:I324">G324</f>
        <v>50755</v>
      </c>
      <c r="H323" s="25">
        <f t="shared" si="8"/>
        <v>48072</v>
      </c>
      <c r="I323" s="25">
        <f t="shared" si="8"/>
        <v>48072</v>
      </c>
    </row>
    <row r="324" spans="1:9" ht="132">
      <c r="A324" s="18" t="s">
        <v>376</v>
      </c>
      <c r="B324" s="19" t="s">
        <v>49</v>
      </c>
      <c r="C324" s="19" t="s">
        <v>13</v>
      </c>
      <c r="D324" s="19" t="s">
        <v>45</v>
      </c>
      <c r="E324" s="19" t="s">
        <v>366</v>
      </c>
      <c r="F324" s="82"/>
      <c r="G324" s="25">
        <f t="shared" si="8"/>
        <v>50755</v>
      </c>
      <c r="H324" s="25">
        <f t="shared" si="8"/>
        <v>48072</v>
      </c>
      <c r="I324" s="25">
        <f t="shared" si="8"/>
        <v>48072</v>
      </c>
    </row>
    <row r="325" spans="1:9" ht="82.5">
      <c r="A325" s="18" t="s">
        <v>198</v>
      </c>
      <c r="B325" s="19" t="s">
        <v>49</v>
      </c>
      <c r="C325" s="19" t="s">
        <v>13</v>
      </c>
      <c r="D325" s="19" t="s">
        <v>45</v>
      </c>
      <c r="E325" s="19" t="s">
        <v>366</v>
      </c>
      <c r="F325" s="82">
        <v>810</v>
      </c>
      <c r="G325" s="25">
        <v>50755</v>
      </c>
      <c r="H325" s="25">
        <v>48072</v>
      </c>
      <c r="I325" s="25">
        <v>48072</v>
      </c>
    </row>
    <row r="326" spans="1:9" ht="18.75">
      <c r="A326" s="18" t="s">
        <v>229</v>
      </c>
      <c r="B326" s="19" t="s">
        <v>49</v>
      </c>
      <c r="C326" s="19" t="s">
        <v>19</v>
      </c>
      <c r="D326" s="19"/>
      <c r="E326" s="19"/>
      <c r="F326" s="19"/>
      <c r="G326" s="25">
        <f>G327+G329+G331</f>
        <v>30216.8</v>
      </c>
      <c r="H326" s="25">
        <f>H327+H329+H331</f>
        <v>35773.2</v>
      </c>
      <c r="I326" s="25">
        <f>I327+I329+I331</f>
        <v>25618.6</v>
      </c>
    </row>
    <row r="327" spans="1:9" ht="115.5">
      <c r="A327" s="18" t="s">
        <v>228</v>
      </c>
      <c r="B327" s="19" t="s">
        <v>49</v>
      </c>
      <c r="C327" s="19" t="s">
        <v>19</v>
      </c>
      <c r="D327" s="19" t="s">
        <v>10</v>
      </c>
      <c r="E327" s="19" t="s">
        <v>346</v>
      </c>
      <c r="F327" s="19"/>
      <c r="G327" s="25">
        <f>G328</f>
        <v>9598.3</v>
      </c>
      <c r="H327" s="25">
        <f>H328</f>
        <v>10000</v>
      </c>
      <c r="I327" s="25">
        <f>I328</f>
        <v>5000</v>
      </c>
    </row>
    <row r="328" spans="1:9" ht="49.5">
      <c r="A328" s="18" t="s">
        <v>9</v>
      </c>
      <c r="B328" s="19" t="s">
        <v>49</v>
      </c>
      <c r="C328" s="19" t="s">
        <v>19</v>
      </c>
      <c r="D328" s="19" t="s">
        <v>10</v>
      </c>
      <c r="E328" s="19" t="s">
        <v>346</v>
      </c>
      <c r="F328" s="24" t="s">
        <v>8</v>
      </c>
      <c r="G328" s="25">
        <f>10000-401.7</f>
        <v>9598.3</v>
      </c>
      <c r="H328" s="25">
        <v>10000</v>
      </c>
      <c r="I328" s="25">
        <v>5000</v>
      </c>
    </row>
    <row r="329" spans="1:9" ht="49.5">
      <c r="A329" s="18" t="s">
        <v>419</v>
      </c>
      <c r="B329" s="19" t="s">
        <v>49</v>
      </c>
      <c r="C329" s="19" t="s">
        <v>19</v>
      </c>
      <c r="D329" s="19" t="s">
        <v>10</v>
      </c>
      <c r="E329" s="19" t="s">
        <v>420</v>
      </c>
      <c r="F329" s="24"/>
      <c r="G329" s="25">
        <f>G330</f>
        <v>5154.6</v>
      </c>
      <c r="H329" s="25">
        <f>H330</f>
        <v>5154.6</v>
      </c>
      <c r="I329" s="25">
        <f>I330</f>
        <v>0</v>
      </c>
    </row>
    <row r="330" spans="1:9" ht="49.5">
      <c r="A330" s="18" t="s">
        <v>9</v>
      </c>
      <c r="B330" s="19" t="s">
        <v>49</v>
      </c>
      <c r="C330" s="19" t="s">
        <v>19</v>
      </c>
      <c r="D330" s="19" t="s">
        <v>10</v>
      </c>
      <c r="E330" s="19" t="s">
        <v>420</v>
      </c>
      <c r="F330" s="24" t="s">
        <v>8</v>
      </c>
      <c r="G330" s="25">
        <f>5000+154.6</f>
        <v>5154.6</v>
      </c>
      <c r="H330" s="25">
        <f>5000+154.6</f>
        <v>5154.6</v>
      </c>
      <c r="I330" s="25">
        <v>0</v>
      </c>
    </row>
    <row r="331" spans="1:9" ht="115.5">
      <c r="A331" s="18" t="s">
        <v>502</v>
      </c>
      <c r="B331" s="19" t="s">
        <v>49</v>
      </c>
      <c r="C331" s="19" t="s">
        <v>19</v>
      </c>
      <c r="D331" s="19" t="s">
        <v>10</v>
      </c>
      <c r="E331" s="19" t="s">
        <v>362</v>
      </c>
      <c r="F331" s="19"/>
      <c r="G331" s="25">
        <f>G332</f>
        <v>15463.9</v>
      </c>
      <c r="H331" s="25">
        <f>H332</f>
        <v>20618.6</v>
      </c>
      <c r="I331" s="25">
        <f>I332</f>
        <v>20618.6</v>
      </c>
    </row>
    <row r="332" spans="1:9" ht="49.5">
      <c r="A332" s="18" t="s">
        <v>9</v>
      </c>
      <c r="B332" s="19" t="s">
        <v>49</v>
      </c>
      <c r="C332" s="19" t="s">
        <v>19</v>
      </c>
      <c r="D332" s="19" t="s">
        <v>10</v>
      </c>
      <c r="E332" s="19" t="s">
        <v>362</v>
      </c>
      <c r="F332" s="19" t="s">
        <v>8</v>
      </c>
      <c r="G332" s="25">
        <f>15000+463.9</f>
        <v>15463.9</v>
      </c>
      <c r="H332" s="25">
        <f>20000+618.6</f>
        <v>20618.6</v>
      </c>
      <c r="I332" s="25">
        <f>20000+618.6</f>
        <v>20618.6</v>
      </c>
    </row>
    <row r="333" spans="1:9" ht="49.5">
      <c r="A333" s="18" t="s">
        <v>384</v>
      </c>
      <c r="B333" s="19" t="s">
        <v>49</v>
      </c>
      <c r="C333" s="19" t="s">
        <v>22</v>
      </c>
      <c r="D333" s="19"/>
      <c r="E333" s="19"/>
      <c r="F333" s="19"/>
      <c r="G333" s="25">
        <f>G334+G336+G338</f>
        <v>2794.2</v>
      </c>
      <c r="H333" s="25">
        <f>H334+H336+H338</f>
        <v>1250</v>
      </c>
      <c r="I333" s="25">
        <f>I334+I336+I338</f>
        <v>48482</v>
      </c>
    </row>
    <row r="334" spans="1:9" ht="181.5">
      <c r="A334" s="18" t="s">
        <v>386</v>
      </c>
      <c r="B334" s="19" t="s">
        <v>49</v>
      </c>
      <c r="C334" s="19" t="s">
        <v>22</v>
      </c>
      <c r="D334" s="19" t="s">
        <v>10</v>
      </c>
      <c r="E334" s="19" t="s">
        <v>385</v>
      </c>
      <c r="F334" s="19"/>
      <c r="G334" s="25">
        <f>G335</f>
        <v>2544.2</v>
      </c>
      <c r="H334" s="25">
        <f>H335</f>
        <v>1000</v>
      </c>
      <c r="I334" s="25">
        <f>I335</f>
        <v>500</v>
      </c>
    </row>
    <row r="335" spans="1:9" ht="49.5">
      <c r="A335" s="18" t="s">
        <v>9</v>
      </c>
      <c r="B335" s="19" t="s">
        <v>49</v>
      </c>
      <c r="C335" s="19" t="s">
        <v>22</v>
      </c>
      <c r="D335" s="19" t="s">
        <v>10</v>
      </c>
      <c r="E335" s="19" t="s">
        <v>385</v>
      </c>
      <c r="F335" s="19" t="s">
        <v>8</v>
      </c>
      <c r="G335" s="25">
        <v>2544.2</v>
      </c>
      <c r="H335" s="25">
        <v>1000</v>
      </c>
      <c r="I335" s="25">
        <v>500</v>
      </c>
    </row>
    <row r="336" spans="1:9" ht="33">
      <c r="A336" s="18" t="s">
        <v>454</v>
      </c>
      <c r="B336" s="19" t="s">
        <v>49</v>
      </c>
      <c r="C336" s="19" t="s">
        <v>22</v>
      </c>
      <c r="D336" s="19" t="s">
        <v>10</v>
      </c>
      <c r="E336" s="19" t="s">
        <v>253</v>
      </c>
      <c r="F336" s="19"/>
      <c r="G336" s="25">
        <f>G337</f>
        <v>250</v>
      </c>
      <c r="H336" s="25">
        <f>H337</f>
        <v>250</v>
      </c>
      <c r="I336" s="25">
        <f>I337</f>
        <v>250</v>
      </c>
    </row>
    <row r="337" spans="1:9" ht="49.5">
      <c r="A337" s="18" t="s">
        <v>9</v>
      </c>
      <c r="B337" s="19" t="s">
        <v>49</v>
      </c>
      <c r="C337" s="19" t="s">
        <v>22</v>
      </c>
      <c r="D337" s="19" t="s">
        <v>10</v>
      </c>
      <c r="E337" s="19" t="s">
        <v>253</v>
      </c>
      <c r="F337" s="19" t="s">
        <v>8</v>
      </c>
      <c r="G337" s="25">
        <v>250</v>
      </c>
      <c r="H337" s="25">
        <v>250</v>
      </c>
      <c r="I337" s="25">
        <v>250</v>
      </c>
    </row>
    <row r="338" spans="1:9" ht="66">
      <c r="A338" s="18" t="s">
        <v>392</v>
      </c>
      <c r="B338" s="24" t="s">
        <v>49</v>
      </c>
      <c r="C338" s="19" t="s">
        <v>22</v>
      </c>
      <c r="D338" s="24" t="s">
        <v>10</v>
      </c>
      <c r="E338" s="24" t="s">
        <v>407</v>
      </c>
      <c r="F338" s="19"/>
      <c r="G338" s="25">
        <f>G339</f>
        <v>0</v>
      </c>
      <c r="H338" s="25">
        <f>H339</f>
        <v>0</v>
      </c>
      <c r="I338" s="25">
        <f>I339</f>
        <v>47732</v>
      </c>
    </row>
    <row r="339" spans="1:9" ht="18.75">
      <c r="A339" s="18" t="s">
        <v>51</v>
      </c>
      <c r="B339" s="24" t="s">
        <v>49</v>
      </c>
      <c r="C339" s="19" t="s">
        <v>22</v>
      </c>
      <c r="D339" s="24" t="s">
        <v>10</v>
      </c>
      <c r="E339" s="24" t="s">
        <v>407</v>
      </c>
      <c r="F339" s="24" t="s">
        <v>50</v>
      </c>
      <c r="G339" s="25">
        <v>0</v>
      </c>
      <c r="H339" s="25">
        <v>0</v>
      </c>
      <c r="I339" s="25">
        <f>46300+1432</f>
        <v>47732</v>
      </c>
    </row>
    <row r="340" spans="1:9" ht="33.75" customHeight="1">
      <c r="A340" s="18" t="s">
        <v>570</v>
      </c>
      <c r="B340" s="24" t="s">
        <v>49</v>
      </c>
      <c r="C340" s="24" t="s">
        <v>194</v>
      </c>
      <c r="D340" s="24"/>
      <c r="E340" s="24"/>
      <c r="F340" s="24"/>
      <c r="G340" s="25">
        <f aca="true" t="shared" si="9" ref="G340:I341">G341</f>
        <v>500</v>
      </c>
      <c r="H340" s="25">
        <f t="shared" si="9"/>
        <v>0</v>
      </c>
      <c r="I340" s="25">
        <f t="shared" si="9"/>
        <v>0</v>
      </c>
    </row>
    <row r="341" spans="1:9" ht="33">
      <c r="A341" s="18" t="s">
        <v>569</v>
      </c>
      <c r="B341" s="24" t="s">
        <v>49</v>
      </c>
      <c r="C341" s="24" t="s">
        <v>194</v>
      </c>
      <c r="D341" s="24" t="s">
        <v>10</v>
      </c>
      <c r="E341" s="24" t="s">
        <v>568</v>
      </c>
      <c r="F341" s="24"/>
      <c r="G341" s="25">
        <f t="shared" si="9"/>
        <v>500</v>
      </c>
      <c r="H341" s="25">
        <f t="shared" si="9"/>
        <v>0</v>
      </c>
      <c r="I341" s="25">
        <f t="shared" si="9"/>
        <v>0</v>
      </c>
    </row>
    <row r="342" spans="1:9" ht="49.5">
      <c r="A342" s="18" t="s">
        <v>9</v>
      </c>
      <c r="B342" s="24" t="s">
        <v>49</v>
      </c>
      <c r="C342" s="24" t="s">
        <v>194</v>
      </c>
      <c r="D342" s="24" t="s">
        <v>10</v>
      </c>
      <c r="E342" s="24" t="s">
        <v>568</v>
      </c>
      <c r="F342" s="24" t="s">
        <v>8</v>
      </c>
      <c r="G342" s="25">
        <v>500</v>
      </c>
      <c r="H342" s="25">
        <v>0</v>
      </c>
      <c r="I342" s="25">
        <v>0</v>
      </c>
    </row>
    <row r="343" spans="1:9" ht="99">
      <c r="A343" s="60" t="s">
        <v>536</v>
      </c>
      <c r="B343" s="61" t="s">
        <v>52</v>
      </c>
      <c r="C343" s="61"/>
      <c r="D343" s="61"/>
      <c r="E343" s="61"/>
      <c r="F343" s="61"/>
      <c r="G343" s="35">
        <f>G344+G360+G374+G378+G381</f>
        <v>53265.200000000004</v>
      </c>
      <c r="H343" s="35">
        <f>H344+H360+H374+H378+H381</f>
        <v>25514.3</v>
      </c>
      <c r="I343" s="35">
        <f>I344+I360+I374+I378+I381</f>
        <v>18896.2</v>
      </c>
    </row>
    <row r="344" spans="1:9" ht="82.5">
      <c r="A344" s="18" t="s">
        <v>298</v>
      </c>
      <c r="B344" s="19" t="s">
        <v>52</v>
      </c>
      <c r="C344" s="19" t="s">
        <v>7</v>
      </c>
      <c r="D344" s="19"/>
      <c r="E344" s="19"/>
      <c r="F344" s="19"/>
      <c r="G344" s="25">
        <f>G345+G347+G350+G352+G354+G356+G358</f>
        <v>37340.600000000006</v>
      </c>
      <c r="H344" s="25">
        <f>H345+H347+H350+H352+H354+H356+H358</f>
        <v>23304.3</v>
      </c>
      <c r="I344" s="25">
        <f>I345+I347+I350+I352+I354+I356+I358</f>
        <v>16786.2</v>
      </c>
    </row>
    <row r="345" spans="1:9" ht="33">
      <c r="A345" s="18" t="s">
        <v>360</v>
      </c>
      <c r="B345" s="19" t="s">
        <v>52</v>
      </c>
      <c r="C345" s="19" t="s">
        <v>7</v>
      </c>
      <c r="D345" s="19" t="s">
        <v>10</v>
      </c>
      <c r="E345" s="19" t="s">
        <v>101</v>
      </c>
      <c r="F345" s="19"/>
      <c r="G345" s="25">
        <f>G346</f>
        <v>3950</v>
      </c>
      <c r="H345" s="25">
        <f>H346</f>
        <v>3100</v>
      </c>
      <c r="I345" s="25">
        <f>I346</f>
        <v>3100</v>
      </c>
    </row>
    <row r="346" spans="1:9" ht="33">
      <c r="A346" s="18" t="s">
        <v>16</v>
      </c>
      <c r="B346" s="19" t="s">
        <v>52</v>
      </c>
      <c r="C346" s="19" t="s">
        <v>7</v>
      </c>
      <c r="D346" s="19" t="s">
        <v>10</v>
      </c>
      <c r="E346" s="19" t="s">
        <v>101</v>
      </c>
      <c r="F346" s="19" t="s">
        <v>15</v>
      </c>
      <c r="G346" s="25">
        <v>3950</v>
      </c>
      <c r="H346" s="25">
        <v>3100</v>
      </c>
      <c r="I346" s="25">
        <v>3100</v>
      </c>
    </row>
    <row r="347" spans="1:9" ht="49.5">
      <c r="A347" s="18" t="s">
        <v>363</v>
      </c>
      <c r="B347" s="19" t="s">
        <v>52</v>
      </c>
      <c r="C347" s="19" t="s">
        <v>7</v>
      </c>
      <c r="D347" s="19" t="s">
        <v>10</v>
      </c>
      <c r="E347" s="19" t="s">
        <v>364</v>
      </c>
      <c r="F347" s="19"/>
      <c r="G347" s="25">
        <f>G349+G348</f>
        <v>500</v>
      </c>
      <c r="H347" s="25">
        <f>H349+H348</f>
        <v>500</v>
      </c>
      <c r="I347" s="25">
        <f>I349+I348</f>
        <v>500</v>
      </c>
    </row>
    <row r="348" spans="1:9" ht="33">
      <c r="A348" s="18" t="s">
        <v>16</v>
      </c>
      <c r="B348" s="19" t="s">
        <v>52</v>
      </c>
      <c r="C348" s="19" t="s">
        <v>7</v>
      </c>
      <c r="D348" s="19" t="s">
        <v>10</v>
      </c>
      <c r="E348" s="19" t="s">
        <v>364</v>
      </c>
      <c r="F348" s="24" t="s">
        <v>15</v>
      </c>
      <c r="G348" s="25">
        <v>1</v>
      </c>
      <c r="H348" s="25">
        <v>0</v>
      </c>
      <c r="I348" s="25">
        <v>0</v>
      </c>
    </row>
    <row r="349" spans="1:9" ht="49.5">
      <c r="A349" s="18" t="s">
        <v>9</v>
      </c>
      <c r="B349" s="19" t="s">
        <v>52</v>
      </c>
      <c r="C349" s="19" t="s">
        <v>7</v>
      </c>
      <c r="D349" s="19" t="s">
        <v>10</v>
      </c>
      <c r="E349" s="19" t="s">
        <v>364</v>
      </c>
      <c r="F349" s="19" t="s">
        <v>8</v>
      </c>
      <c r="G349" s="25">
        <v>499</v>
      </c>
      <c r="H349" s="25">
        <v>500</v>
      </c>
      <c r="I349" s="25">
        <v>500</v>
      </c>
    </row>
    <row r="350" spans="1:9" ht="33">
      <c r="A350" s="18" t="s">
        <v>300</v>
      </c>
      <c r="B350" s="19" t="s">
        <v>52</v>
      </c>
      <c r="C350" s="19" t="s">
        <v>7</v>
      </c>
      <c r="D350" s="19" t="s">
        <v>10</v>
      </c>
      <c r="E350" s="19" t="s">
        <v>296</v>
      </c>
      <c r="F350" s="19"/>
      <c r="G350" s="25">
        <f>G351</f>
        <v>40</v>
      </c>
      <c r="H350" s="25">
        <f>H351</f>
        <v>40</v>
      </c>
      <c r="I350" s="25">
        <f>I351</f>
        <v>40</v>
      </c>
    </row>
    <row r="351" spans="1:9" ht="49.5">
      <c r="A351" s="18" t="s">
        <v>9</v>
      </c>
      <c r="B351" s="19" t="s">
        <v>52</v>
      </c>
      <c r="C351" s="19" t="s">
        <v>7</v>
      </c>
      <c r="D351" s="19" t="s">
        <v>10</v>
      </c>
      <c r="E351" s="19" t="s">
        <v>296</v>
      </c>
      <c r="F351" s="19" t="s">
        <v>8</v>
      </c>
      <c r="G351" s="25">
        <v>40</v>
      </c>
      <c r="H351" s="25">
        <v>40</v>
      </c>
      <c r="I351" s="25">
        <v>40</v>
      </c>
    </row>
    <row r="352" spans="1:9" ht="66">
      <c r="A352" s="18" t="s">
        <v>409</v>
      </c>
      <c r="B352" s="19" t="s">
        <v>52</v>
      </c>
      <c r="C352" s="19" t="s">
        <v>7</v>
      </c>
      <c r="D352" s="19" t="s">
        <v>10</v>
      </c>
      <c r="E352" s="19" t="s">
        <v>408</v>
      </c>
      <c r="F352" s="19"/>
      <c r="G352" s="25">
        <f>G353</f>
        <v>50</v>
      </c>
      <c r="H352" s="25">
        <f>H353</f>
        <v>0</v>
      </c>
      <c r="I352" s="25">
        <f>I353</f>
        <v>0</v>
      </c>
    </row>
    <row r="353" spans="1:9" ht="49.5">
      <c r="A353" s="18" t="s">
        <v>9</v>
      </c>
      <c r="B353" s="19" t="s">
        <v>52</v>
      </c>
      <c r="C353" s="19" t="s">
        <v>7</v>
      </c>
      <c r="D353" s="19" t="s">
        <v>10</v>
      </c>
      <c r="E353" s="19" t="s">
        <v>408</v>
      </c>
      <c r="F353" s="19" t="s">
        <v>8</v>
      </c>
      <c r="G353" s="25">
        <v>50</v>
      </c>
      <c r="H353" s="25">
        <v>0</v>
      </c>
      <c r="I353" s="25">
        <v>0</v>
      </c>
    </row>
    <row r="354" spans="1:9" ht="18.75">
      <c r="A354" s="18" t="s">
        <v>410</v>
      </c>
      <c r="B354" s="19" t="s">
        <v>52</v>
      </c>
      <c r="C354" s="19" t="s">
        <v>7</v>
      </c>
      <c r="D354" s="19" t="s">
        <v>10</v>
      </c>
      <c r="E354" s="19" t="s">
        <v>411</v>
      </c>
      <c r="F354" s="19"/>
      <c r="G354" s="25">
        <f>G355</f>
        <v>10</v>
      </c>
      <c r="H354" s="25">
        <f>H355</f>
        <v>10</v>
      </c>
      <c r="I354" s="25">
        <f>I355</f>
        <v>10</v>
      </c>
    </row>
    <row r="355" spans="1:9" ht="49.5">
      <c r="A355" s="18" t="s">
        <v>9</v>
      </c>
      <c r="B355" s="19" t="s">
        <v>52</v>
      </c>
      <c r="C355" s="19" t="s">
        <v>7</v>
      </c>
      <c r="D355" s="19" t="s">
        <v>10</v>
      </c>
      <c r="E355" s="19" t="s">
        <v>411</v>
      </c>
      <c r="F355" s="19" t="s">
        <v>8</v>
      </c>
      <c r="G355" s="25">
        <v>10</v>
      </c>
      <c r="H355" s="25">
        <v>10</v>
      </c>
      <c r="I355" s="25">
        <v>10</v>
      </c>
    </row>
    <row r="356" spans="1:9" ht="66">
      <c r="A356" s="18" t="s">
        <v>299</v>
      </c>
      <c r="B356" s="19" t="s">
        <v>52</v>
      </c>
      <c r="C356" s="19" t="s">
        <v>7</v>
      </c>
      <c r="D356" s="19" t="s">
        <v>10</v>
      </c>
      <c r="E356" s="19" t="s">
        <v>169</v>
      </c>
      <c r="F356" s="19"/>
      <c r="G356" s="25">
        <f>G357</f>
        <v>200</v>
      </c>
      <c r="H356" s="25">
        <f>H357</f>
        <v>100</v>
      </c>
      <c r="I356" s="25">
        <f>I357</f>
        <v>100</v>
      </c>
    </row>
    <row r="357" spans="1:9" ht="49.5">
      <c r="A357" s="18" t="s">
        <v>9</v>
      </c>
      <c r="B357" s="19" t="s">
        <v>52</v>
      </c>
      <c r="C357" s="19" t="s">
        <v>7</v>
      </c>
      <c r="D357" s="19" t="s">
        <v>10</v>
      </c>
      <c r="E357" s="19" t="s">
        <v>169</v>
      </c>
      <c r="F357" s="19" t="s">
        <v>8</v>
      </c>
      <c r="G357" s="25">
        <v>200</v>
      </c>
      <c r="H357" s="25">
        <v>100</v>
      </c>
      <c r="I357" s="25">
        <v>100</v>
      </c>
    </row>
    <row r="358" spans="1:9" ht="66">
      <c r="A358" s="18" t="s">
        <v>501</v>
      </c>
      <c r="B358" s="19" t="s">
        <v>52</v>
      </c>
      <c r="C358" s="19" t="s">
        <v>7</v>
      </c>
      <c r="D358" s="19" t="s">
        <v>10</v>
      </c>
      <c r="E358" s="19" t="s">
        <v>500</v>
      </c>
      <c r="F358" s="19"/>
      <c r="G358" s="25">
        <f>G359</f>
        <v>32590.600000000002</v>
      </c>
      <c r="H358" s="25">
        <f>H359</f>
        <v>19554.3</v>
      </c>
      <c r="I358" s="25">
        <f>I359</f>
        <v>13036.2</v>
      </c>
    </row>
    <row r="359" spans="1:9" ht="49.5">
      <c r="A359" s="18" t="s">
        <v>9</v>
      </c>
      <c r="B359" s="19" t="s">
        <v>52</v>
      </c>
      <c r="C359" s="19" t="s">
        <v>7</v>
      </c>
      <c r="D359" s="19" t="s">
        <v>10</v>
      </c>
      <c r="E359" s="19" t="s">
        <v>500</v>
      </c>
      <c r="F359" s="19" t="s">
        <v>8</v>
      </c>
      <c r="G359" s="25">
        <f>31612.9+977.7</f>
        <v>32590.600000000002</v>
      </c>
      <c r="H359" s="25">
        <f>18967.7+586.6</f>
        <v>19554.3</v>
      </c>
      <c r="I359" s="25">
        <f>12645.1+391.1</f>
        <v>13036.2</v>
      </c>
    </row>
    <row r="360" spans="1:9" ht="18.75">
      <c r="A360" s="18" t="s">
        <v>104</v>
      </c>
      <c r="B360" s="19" t="s">
        <v>52</v>
      </c>
      <c r="C360" s="19" t="s">
        <v>13</v>
      </c>
      <c r="D360" s="19"/>
      <c r="E360" s="19"/>
      <c r="F360" s="19"/>
      <c r="G360" s="25">
        <f>G361+G363+G365+G369+G367+G371</f>
        <v>14219.6</v>
      </c>
      <c r="H360" s="25">
        <f>H361+H363+H365+H369+H367</f>
        <v>705</v>
      </c>
      <c r="I360" s="25">
        <f>I361+I363+I365+I369+I367</f>
        <v>705</v>
      </c>
    </row>
    <row r="361" spans="1:9" ht="49.5">
      <c r="A361" s="18" t="s">
        <v>301</v>
      </c>
      <c r="B361" s="19" t="s">
        <v>52</v>
      </c>
      <c r="C361" s="19" t="s">
        <v>13</v>
      </c>
      <c r="D361" s="19" t="s">
        <v>10</v>
      </c>
      <c r="E361" s="19" t="s">
        <v>102</v>
      </c>
      <c r="F361" s="19"/>
      <c r="G361" s="25">
        <f>G362</f>
        <v>144</v>
      </c>
      <c r="H361" s="25">
        <f>H362</f>
        <v>0</v>
      </c>
      <c r="I361" s="25">
        <f>I362</f>
        <v>0</v>
      </c>
    </row>
    <row r="362" spans="1:9" ht="49.5">
      <c r="A362" s="18" t="s">
        <v>9</v>
      </c>
      <c r="B362" s="19" t="s">
        <v>52</v>
      </c>
      <c r="C362" s="19" t="s">
        <v>13</v>
      </c>
      <c r="D362" s="19" t="s">
        <v>10</v>
      </c>
      <c r="E362" s="19" t="s">
        <v>102</v>
      </c>
      <c r="F362" s="19" t="s">
        <v>8</v>
      </c>
      <c r="G362" s="25">
        <v>144</v>
      </c>
      <c r="H362" s="25">
        <v>0</v>
      </c>
      <c r="I362" s="25">
        <v>0</v>
      </c>
    </row>
    <row r="363" spans="1:9" ht="33">
      <c r="A363" s="18" t="s">
        <v>435</v>
      </c>
      <c r="B363" s="19" t="s">
        <v>52</v>
      </c>
      <c r="C363" s="19" t="s">
        <v>13</v>
      </c>
      <c r="D363" s="19" t="s">
        <v>10</v>
      </c>
      <c r="E363" s="19" t="s">
        <v>436</v>
      </c>
      <c r="F363" s="19"/>
      <c r="G363" s="25">
        <f>G364</f>
        <v>201.6</v>
      </c>
      <c r="H363" s="25">
        <f>H364</f>
        <v>201.6</v>
      </c>
      <c r="I363" s="25">
        <f>I364</f>
        <v>201.6</v>
      </c>
    </row>
    <row r="364" spans="1:9" ht="49.5">
      <c r="A364" s="18" t="s">
        <v>9</v>
      </c>
      <c r="B364" s="19" t="s">
        <v>52</v>
      </c>
      <c r="C364" s="19" t="s">
        <v>13</v>
      </c>
      <c r="D364" s="19" t="s">
        <v>10</v>
      </c>
      <c r="E364" s="19" t="s">
        <v>436</v>
      </c>
      <c r="F364" s="19" t="s">
        <v>8</v>
      </c>
      <c r="G364" s="25">
        <v>201.6</v>
      </c>
      <c r="H364" s="25">
        <v>201.6</v>
      </c>
      <c r="I364" s="25">
        <v>201.6</v>
      </c>
    </row>
    <row r="365" spans="1:9" ht="49.5">
      <c r="A365" s="18" t="s">
        <v>444</v>
      </c>
      <c r="B365" s="19" t="s">
        <v>52</v>
      </c>
      <c r="C365" s="19" t="s">
        <v>13</v>
      </c>
      <c r="D365" s="19" t="s">
        <v>10</v>
      </c>
      <c r="E365" s="19" t="s">
        <v>443</v>
      </c>
      <c r="F365" s="19"/>
      <c r="G365" s="25">
        <f>G366</f>
        <v>42</v>
      </c>
      <c r="H365" s="25">
        <f>H366</f>
        <v>0</v>
      </c>
      <c r="I365" s="25">
        <f>I366</f>
        <v>0</v>
      </c>
    </row>
    <row r="366" spans="1:9" ht="49.5">
      <c r="A366" s="18" t="s">
        <v>9</v>
      </c>
      <c r="B366" s="19" t="s">
        <v>52</v>
      </c>
      <c r="C366" s="19" t="s">
        <v>13</v>
      </c>
      <c r="D366" s="19" t="s">
        <v>10</v>
      </c>
      <c r="E366" s="19" t="s">
        <v>443</v>
      </c>
      <c r="F366" s="19" t="s">
        <v>8</v>
      </c>
      <c r="G366" s="25">
        <v>42</v>
      </c>
      <c r="H366" s="25">
        <v>0</v>
      </c>
      <c r="I366" s="25">
        <v>0</v>
      </c>
    </row>
    <row r="367" spans="1:9" ht="18.75">
      <c r="A367" s="18" t="s">
        <v>450</v>
      </c>
      <c r="B367" s="19" t="s">
        <v>52</v>
      </c>
      <c r="C367" s="19" t="s">
        <v>13</v>
      </c>
      <c r="D367" s="19" t="s">
        <v>10</v>
      </c>
      <c r="E367" s="19" t="s">
        <v>486</v>
      </c>
      <c r="F367" s="19"/>
      <c r="G367" s="25">
        <f>G368</f>
        <v>123.4</v>
      </c>
      <c r="H367" s="25">
        <f>H368</f>
        <v>23.4</v>
      </c>
      <c r="I367" s="25">
        <f>I368</f>
        <v>23.4</v>
      </c>
    </row>
    <row r="368" spans="1:9" ht="49.5">
      <c r="A368" s="18" t="s">
        <v>9</v>
      </c>
      <c r="B368" s="19" t="s">
        <v>52</v>
      </c>
      <c r="C368" s="19" t="s">
        <v>13</v>
      </c>
      <c r="D368" s="19" t="s">
        <v>10</v>
      </c>
      <c r="E368" s="19" t="s">
        <v>486</v>
      </c>
      <c r="F368" s="19" t="s">
        <v>8</v>
      </c>
      <c r="G368" s="25">
        <v>123.4</v>
      </c>
      <c r="H368" s="25">
        <v>23.4</v>
      </c>
      <c r="I368" s="25">
        <v>23.4</v>
      </c>
    </row>
    <row r="369" spans="1:9" ht="33">
      <c r="A369" s="18" t="s">
        <v>469</v>
      </c>
      <c r="B369" s="19" t="s">
        <v>52</v>
      </c>
      <c r="C369" s="19" t="s">
        <v>13</v>
      </c>
      <c r="D369" s="19" t="s">
        <v>10</v>
      </c>
      <c r="E369" s="19" t="s">
        <v>487</v>
      </c>
      <c r="F369" s="19"/>
      <c r="G369" s="25">
        <f>G370</f>
        <v>414</v>
      </c>
      <c r="H369" s="25">
        <f>H370</f>
        <v>480</v>
      </c>
      <c r="I369" s="25">
        <f>I370</f>
        <v>480</v>
      </c>
    </row>
    <row r="370" spans="1:9" ht="18.75">
      <c r="A370" s="18" t="s">
        <v>12</v>
      </c>
      <c r="B370" s="19" t="s">
        <v>52</v>
      </c>
      <c r="C370" s="19" t="s">
        <v>13</v>
      </c>
      <c r="D370" s="19" t="s">
        <v>10</v>
      </c>
      <c r="E370" s="19" t="s">
        <v>487</v>
      </c>
      <c r="F370" s="19" t="s">
        <v>11</v>
      </c>
      <c r="G370" s="25">
        <v>414</v>
      </c>
      <c r="H370" s="25">
        <v>480</v>
      </c>
      <c r="I370" s="25">
        <v>480</v>
      </c>
    </row>
    <row r="371" spans="1:9" ht="66">
      <c r="A371" s="18" t="s">
        <v>584</v>
      </c>
      <c r="B371" s="19" t="s">
        <v>52</v>
      </c>
      <c r="C371" s="19" t="s">
        <v>13</v>
      </c>
      <c r="D371" s="19" t="s">
        <v>10</v>
      </c>
      <c r="E371" s="19" t="s">
        <v>585</v>
      </c>
      <c r="F371" s="19"/>
      <c r="G371" s="25">
        <f>G372+G373</f>
        <v>13294.6</v>
      </c>
      <c r="H371" s="25">
        <f>H372+H373</f>
        <v>0</v>
      </c>
      <c r="I371" s="25">
        <f>I372+I373</f>
        <v>0</v>
      </c>
    </row>
    <row r="372" spans="1:9" ht="49.5">
      <c r="A372" s="18" t="s">
        <v>9</v>
      </c>
      <c r="B372" s="19" t="s">
        <v>52</v>
      </c>
      <c r="C372" s="19" t="s">
        <v>13</v>
      </c>
      <c r="D372" s="19" t="s">
        <v>10</v>
      </c>
      <c r="E372" s="19" t="s">
        <v>585</v>
      </c>
      <c r="F372" s="19" t="s">
        <v>8</v>
      </c>
      <c r="G372" s="25">
        <v>6444.6</v>
      </c>
      <c r="H372" s="25">
        <v>0</v>
      </c>
      <c r="I372" s="25">
        <v>0</v>
      </c>
    </row>
    <row r="373" spans="1:9" ht="18.75">
      <c r="A373" s="18" t="s">
        <v>12</v>
      </c>
      <c r="B373" s="19" t="s">
        <v>52</v>
      </c>
      <c r="C373" s="19" t="s">
        <v>13</v>
      </c>
      <c r="D373" s="19" t="s">
        <v>10</v>
      </c>
      <c r="E373" s="19" t="s">
        <v>585</v>
      </c>
      <c r="F373" s="19" t="s">
        <v>11</v>
      </c>
      <c r="G373" s="25">
        <v>6850</v>
      </c>
      <c r="H373" s="25">
        <v>0</v>
      </c>
      <c r="I373" s="25">
        <v>0</v>
      </c>
    </row>
    <row r="374" spans="1:9" ht="33">
      <c r="A374" s="18" t="s">
        <v>108</v>
      </c>
      <c r="B374" s="19" t="s">
        <v>52</v>
      </c>
      <c r="C374" s="19" t="s">
        <v>19</v>
      </c>
      <c r="D374" s="19"/>
      <c r="E374" s="19"/>
      <c r="F374" s="19"/>
      <c r="G374" s="25">
        <f>G375</f>
        <v>40</v>
      </c>
      <c r="H374" s="25">
        <f>H375</f>
        <v>40</v>
      </c>
      <c r="I374" s="25">
        <f>I375</f>
        <v>40</v>
      </c>
    </row>
    <row r="375" spans="1:9" ht="49.5">
      <c r="A375" s="18" t="s">
        <v>302</v>
      </c>
      <c r="B375" s="19" t="s">
        <v>52</v>
      </c>
      <c r="C375" s="19" t="s">
        <v>19</v>
      </c>
      <c r="D375" s="19" t="s">
        <v>10</v>
      </c>
      <c r="E375" s="19" t="s">
        <v>105</v>
      </c>
      <c r="F375" s="19"/>
      <c r="G375" s="25">
        <f>G376+G377</f>
        <v>40</v>
      </c>
      <c r="H375" s="25">
        <f>H376+H377</f>
        <v>40</v>
      </c>
      <c r="I375" s="25">
        <f>I376+I377</f>
        <v>40</v>
      </c>
    </row>
    <row r="376" spans="1:9" ht="49.5">
      <c r="A376" s="18" t="s">
        <v>9</v>
      </c>
      <c r="B376" s="19" t="s">
        <v>52</v>
      </c>
      <c r="C376" s="19" t="s">
        <v>19</v>
      </c>
      <c r="D376" s="19" t="s">
        <v>10</v>
      </c>
      <c r="E376" s="19" t="s">
        <v>105</v>
      </c>
      <c r="F376" s="19" t="s">
        <v>8</v>
      </c>
      <c r="G376" s="25">
        <v>10</v>
      </c>
      <c r="H376" s="25">
        <v>10</v>
      </c>
      <c r="I376" s="25">
        <v>10</v>
      </c>
    </row>
    <row r="377" spans="1:9" ht="18.75">
      <c r="A377" s="18" t="s">
        <v>184</v>
      </c>
      <c r="B377" s="19" t="s">
        <v>52</v>
      </c>
      <c r="C377" s="19" t="s">
        <v>19</v>
      </c>
      <c r="D377" s="19" t="s">
        <v>10</v>
      </c>
      <c r="E377" s="19" t="s">
        <v>105</v>
      </c>
      <c r="F377" s="19" t="s">
        <v>188</v>
      </c>
      <c r="G377" s="25">
        <v>30</v>
      </c>
      <c r="H377" s="25">
        <v>30</v>
      </c>
      <c r="I377" s="25">
        <v>30</v>
      </c>
    </row>
    <row r="378" spans="1:9" ht="49.5">
      <c r="A378" s="18" t="s">
        <v>170</v>
      </c>
      <c r="B378" s="19" t="s">
        <v>52</v>
      </c>
      <c r="C378" s="19" t="s">
        <v>22</v>
      </c>
      <c r="D378" s="19"/>
      <c r="E378" s="19"/>
      <c r="F378" s="19"/>
      <c r="G378" s="25">
        <f aca="true" t="shared" si="10" ref="G378:I379">G379</f>
        <v>1500</v>
      </c>
      <c r="H378" s="25">
        <f t="shared" si="10"/>
        <v>1300</v>
      </c>
      <c r="I378" s="25">
        <f t="shared" si="10"/>
        <v>1200</v>
      </c>
    </row>
    <row r="379" spans="1:9" ht="66">
      <c r="A379" s="18" t="s">
        <v>303</v>
      </c>
      <c r="B379" s="19" t="s">
        <v>52</v>
      </c>
      <c r="C379" s="19" t="s">
        <v>22</v>
      </c>
      <c r="D379" s="19" t="s">
        <v>10</v>
      </c>
      <c r="E379" s="19" t="s">
        <v>106</v>
      </c>
      <c r="F379" s="19"/>
      <c r="G379" s="25">
        <f t="shared" si="10"/>
        <v>1500</v>
      </c>
      <c r="H379" s="25">
        <f t="shared" si="10"/>
        <v>1300</v>
      </c>
      <c r="I379" s="25">
        <f t="shared" si="10"/>
        <v>1200</v>
      </c>
    </row>
    <row r="380" spans="1:9" ht="49.5">
      <c r="A380" s="18" t="s">
        <v>9</v>
      </c>
      <c r="B380" s="19" t="s">
        <v>52</v>
      </c>
      <c r="C380" s="19" t="s">
        <v>22</v>
      </c>
      <c r="D380" s="19" t="s">
        <v>10</v>
      </c>
      <c r="E380" s="19" t="s">
        <v>106</v>
      </c>
      <c r="F380" s="19" t="s">
        <v>8</v>
      </c>
      <c r="G380" s="25">
        <v>1500</v>
      </c>
      <c r="H380" s="25">
        <v>1300</v>
      </c>
      <c r="I380" s="25">
        <v>1200</v>
      </c>
    </row>
    <row r="381" spans="1:9" ht="18.75">
      <c r="A381" s="18" t="s">
        <v>109</v>
      </c>
      <c r="B381" s="19" t="s">
        <v>52</v>
      </c>
      <c r="C381" s="19" t="s">
        <v>194</v>
      </c>
      <c r="D381" s="19"/>
      <c r="E381" s="19"/>
      <c r="F381" s="19"/>
      <c r="G381" s="25">
        <f aca="true" t="shared" si="11" ref="G381:I382">G382</f>
        <v>165</v>
      </c>
      <c r="H381" s="25">
        <f t="shared" si="11"/>
        <v>165</v>
      </c>
      <c r="I381" s="25">
        <f t="shared" si="11"/>
        <v>165</v>
      </c>
    </row>
    <row r="382" spans="1:9" ht="49.5">
      <c r="A382" s="18" t="s">
        <v>304</v>
      </c>
      <c r="B382" s="19" t="s">
        <v>52</v>
      </c>
      <c r="C382" s="19" t="s">
        <v>194</v>
      </c>
      <c r="D382" s="19" t="s">
        <v>10</v>
      </c>
      <c r="E382" s="19" t="s">
        <v>107</v>
      </c>
      <c r="F382" s="19"/>
      <c r="G382" s="25">
        <f t="shared" si="11"/>
        <v>165</v>
      </c>
      <c r="H382" s="25">
        <f t="shared" si="11"/>
        <v>165</v>
      </c>
      <c r="I382" s="25">
        <f t="shared" si="11"/>
        <v>165</v>
      </c>
    </row>
    <row r="383" spans="1:9" ht="49.5">
      <c r="A383" s="18" t="s">
        <v>9</v>
      </c>
      <c r="B383" s="19" t="s">
        <v>52</v>
      </c>
      <c r="C383" s="19" t="s">
        <v>194</v>
      </c>
      <c r="D383" s="19" t="s">
        <v>10</v>
      </c>
      <c r="E383" s="19" t="s">
        <v>107</v>
      </c>
      <c r="F383" s="19" t="s">
        <v>8</v>
      </c>
      <c r="G383" s="25">
        <v>165</v>
      </c>
      <c r="H383" s="25">
        <v>165</v>
      </c>
      <c r="I383" s="25">
        <v>165</v>
      </c>
    </row>
    <row r="384" spans="1:9" ht="82.5">
      <c r="A384" s="60" t="s">
        <v>539</v>
      </c>
      <c r="B384" s="61" t="s">
        <v>53</v>
      </c>
      <c r="C384" s="62" t="s">
        <v>6</v>
      </c>
      <c r="D384" s="62" t="s">
        <v>6</v>
      </c>
      <c r="E384" s="62" t="s">
        <v>6</v>
      </c>
      <c r="F384" s="83"/>
      <c r="G384" s="35">
        <f>G385+G387</f>
        <v>60</v>
      </c>
      <c r="H384" s="35">
        <f>H385+H387</f>
        <v>60</v>
      </c>
      <c r="I384" s="35">
        <f>I385+I387</f>
        <v>60</v>
      </c>
    </row>
    <row r="385" spans="1:9" ht="99">
      <c r="A385" s="34" t="s">
        <v>248</v>
      </c>
      <c r="B385" s="19" t="s">
        <v>53</v>
      </c>
      <c r="C385" s="19" t="s">
        <v>75</v>
      </c>
      <c r="D385" s="19" t="s">
        <v>10</v>
      </c>
      <c r="E385" s="24" t="s">
        <v>197</v>
      </c>
      <c r="F385" s="82"/>
      <c r="G385" s="25">
        <f>G386</f>
        <v>30</v>
      </c>
      <c r="H385" s="25">
        <f>H386</f>
        <v>30</v>
      </c>
      <c r="I385" s="25">
        <f>I386</f>
        <v>30</v>
      </c>
    </row>
    <row r="386" spans="1:9" ht="49.5">
      <c r="A386" s="18" t="s">
        <v>9</v>
      </c>
      <c r="B386" s="19" t="s">
        <v>53</v>
      </c>
      <c r="C386" s="19" t="s">
        <v>75</v>
      </c>
      <c r="D386" s="19" t="s">
        <v>10</v>
      </c>
      <c r="E386" s="24" t="s">
        <v>197</v>
      </c>
      <c r="F386" s="82">
        <v>240</v>
      </c>
      <c r="G386" s="25">
        <v>30</v>
      </c>
      <c r="H386" s="25">
        <v>30</v>
      </c>
      <c r="I386" s="25">
        <v>30</v>
      </c>
    </row>
    <row r="387" spans="1:9" ht="49.5">
      <c r="A387" s="34" t="s">
        <v>202</v>
      </c>
      <c r="B387" s="19" t="s">
        <v>53</v>
      </c>
      <c r="C387" s="19" t="s">
        <v>75</v>
      </c>
      <c r="D387" s="19" t="s">
        <v>10</v>
      </c>
      <c r="E387" s="24" t="s">
        <v>249</v>
      </c>
      <c r="F387" s="82"/>
      <c r="G387" s="25">
        <f>G388</f>
        <v>30</v>
      </c>
      <c r="H387" s="25">
        <f>H388</f>
        <v>30</v>
      </c>
      <c r="I387" s="25">
        <f>I388</f>
        <v>30</v>
      </c>
    </row>
    <row r="388" spans="1:9" ht="82.5">
      <c r="A388" s="18" t="s">
        <v>198</v>
      </c>
      <c r="B388" s="19" t="s">
        <v>53</v>
      </c>
      <c r="C388" s="19" t="s">
        <v>75</v>
      </c>
      <c r="D388" s="19" t="s">
        <v>10</v>
      </c>
      <c r="E388" s="24" t="s">
        <v>249</v>
      </c>
      <c r="F388" s="82">
        <v>810</v>
      </c>
      <c r="G388" s="25">
        <v>30</v>
      </c>
      <c r="H388" s="25">
        <v>30</v>
      </c>
      <c r="I388" s="25">
        <v>30</v>
      </c>
    </row>
    <row r="389" spans="1:9" ht="99">
      <c r="A389" s="60" t="s">
        <v>270</v>
      </c>
      <c r="B389" s="61" t="s">
        <v>203</v>
      </c>
      <c r="C389" s="32"/>
      <c r="D389" s="32"/>
      <c r="E389" s="32"/>
      <c r="F389" s="81"/>
      <c r="G389" s="35">
        <f>G390+G394+G397</f>
        <v>15473.6</v>
      </c>
      <c r="H389" s="35">
        <f>H390+H394</f>
        <v>0</v>
      </c>
      <c r="I389" s="35">
        <f>I390+I394</f>
        <v>0</v>
      </c>
    </row>
    <row r="390" spans="1:9" ht="33">
      <c r="A390" s="18" t="s">
        <v>423</v>
      </c>
      <c r="B390" s="19" t="s">
        <v>203</v>
      </c>
      <c r="C390" s="19" t="s">
        <v>7</v>
      </c>
      <c r="D390" s="19"/>
      <c r="E390" s="19"/>
      <c r="F390" s="82"/>
      <c r="G390" s="25">
        <f>G391</f>
        <v>8500</v>
      </c>
      <c r="H390" s="25">
        <f>H391</f>
        <v>0</v>
      </c>
      <c r="I390" s="25">
        <f>I391</f>
        <v>0</v>
      </c>
    </row>
    <row r="391" spans="1:9" ht="33">
      <c r="A391" s="18" t="s">
        <v>414</v>
      </c>
      <c r="B391" s="19" t="s">
        <v>203</v>
      </c>
      <c r="C391" s="19" t="s">
        <v>7</v>
      </c>
      <c r="D391" s="19" t="s">
        <v>10</v>
      </c>
      <c r="E391" s="19" t="s">
        <v>421</v>
      </c>
      <c r="F391" s="82"/>
      <c r="G391" s="25">
        <f>SUM(G392:G393)</f>
        <v>8500</v>
      </c>
      <c r="H391" s="25">
        <f>SUM(H393:H393)</f>
        <v>0</v>
      </c>
      <c r="I391" s="25">
        <f>SUM(I393:I393)</f>
        <v>0</v>
      </c>
    </row>
    <row r="392" spans="1:9" ht="49.5">
      <c r="A392" s="18" t="s">
        <v>9</v>
      </c>
      <c r="B392" s="19" t="s">
        <v>203</v>
      </c>
      <c r="C392" s="19" t="s">
        <v>7</v>
      </c>
      <c r="D392" s="19" t="s">
        <v>10</v>
      </c>
      <c r="E392" s="19" t="s">
        <v>421</v>
      </c>
      <c r="F392" s="82">
        <v>240</v>
      </c>
      <c r="G392" s="25">
        <v>219</v>
      </c>
      <c r="H392" s="25">
        <v>0</v>
      </c>
      <c r="I392" s="25">
        <v>0</v>
      </c>
    </row>
    <row r="393" spans="1:9" ht="18.75">
      <c r="A393" s="18" t="s">
        <v>12</v>
      </c>
      <c r="B393" s="19" t="s">
        <v>203</v>
      </c>
      <c r="C393" s="19" t="s">
        <v>7</v>
      </c>
      <c r="D393" s="19" t="s">
        <v>10</v>
      </c>
      <c r="E393" s="19" t="s">
        <v>421</v>
      </c>
      <c r="F393" s="82">
        <v>610</v>
      </c>
      <c r="G393" s="25">
        <v>8281</v>
      </c>
      <c r="H393" s="25">
        <v>0</v>
      </c>
      <c r="I393" s="25">
        <v>0</v>
      </c>
    </row>
    <row r="394" spans="1:9" ht="49.5">
      <c r="A394" s="18" t="s">
        <v>424</v>
      </c>
      <c r="B394" s="19" t="s">
        <v>203</v>
      </c>
      <c r="C394" s="19" t="s">
        <v>13</v>
      </c>
      <c r="D394" s="19"/>
      <c r="E394" s="19"/>
      <c r="F394" s="82"/>
      <c r="G394" s="25">
        <f aca="true" t="shared" si="12" ref="G394:I395">G395</f>
        <v>6000</v>
      </c>
      <c r="H394" s="25">
        <f t="shared" si="12"/>
        <v>0</v>
      </c>
      <c r="I394" s="25">
        <f t="shared" si="12"/>
        <v>0</v>
      </c>
    </row>
    <row r="395" spans="1:9" ht="49.5">
      <c r="A395" s="18" t="s">
        <v>415</v>
      </c>
      <c r="B395" s="19" t="s">
        <v>203</v>
      </c>
      <c r="C395" s="19" t="s">
        <v>13</v>
      </c>
      <c r="D395" s="19" t="s">
        <v>10</v>
      </c>
      <c r="E395" s="19" t="s">
        <v>422</v>
      </c>
      <c r="F395" s="82"/>
      <c r="G395" s="25">
        <f t="shared" si="12"/>
        <v>6000</v>
      </c>
      <c r="H395" s="25">
        <f t="shared" si="12"/>
        <v>0</v>
      </c>
      <c r="I395" s="25">
        <f t="shared" si="12"/>
        <v>0</v>
      </c>
    </row>
    <row r="396" spans="1:9" ht="18.75">
      <c r="A396" s="18" t="s">
        <v>12</v>
      </c>
      <c r="B396" s="19" t="s">
        <v>203</v>
      </c>
      <c r="C396" s="19" t="s">
        <v>13</v>
      </c>
      <c r="D396" s="19" t="s">
        <v>10</v>
      </c>
      <c r="E396" s="19" t="s">
        <v>422</v>
      </c>
      <c r="F396" s="82">
        <v>610</v>
      </c>
      <c r="G396" s="25">
        <f>12500-6500</f>
        <v>6000</v>
      </c>
      <c r="H396" s="25">
        <v>0</v>
      </c>
      <c r="I396" s="25">
        <v>0</v>
      </c>
    </row>
    <row r="397" spans="1:9" ht="69.75" customHeight="1">
      <c r="A397" s="18" t="s">
        <v>572</v>
      </c>
      <c r="B397" s="24" t="s">
        <v>203</v>
      </c>
      <c r="C397" s="24" t="s">
        <v>19</v>
      </c>
      <c r="D397" s="19"/>
      <c r="E397" s="19"/>
      <c r="F397" s="82"/>
      <c r="G397" s="25">
        <f aca="true" t="shared" si="13" ref="G397:I398">G398</f>
        <v>973.6</v>
      </c>
      <c r="H397" s="25">
        <f t="shared" si="13"/>
        <v>0</v>
      </c>
      <c r="I397" s="25">
        <f t="shared" si="13"/>
        <v>0</v>
      </c>
    </row>
    <row r="398" spans="1:9" ht="49.5" customHeight="1">
      <c r="A398" s="18" t="s">
        <v>573</v>
      </c>
      <c r="B398" s="24" t="s">
        <v>203</v>
      </c>
      <c r="C398" s="24" t="s">
        <v>19</v>
      </c>
      <c r="D398" s="24" t="s">
        <v>10</v>
      </c>
      <c r="E398" s="24" t="s">
        <v>571</v>
      </c>
      <c r="F398" s="82"/>
      <c r="G398" s="25">
        <f t="shared" si="13"/>
        <v>973.6</v>
      </c>
      <c r="H398" s="25">
        <f t="shared" si="13"/>
        <v>0</v>
      </c>
      <c r="I398" s="25">
        <f t="shared" si="13"/>
        <v>0</v>
      </c>
    </row>
    <row r="399" spans="1:9" ht="49.5">
      <c r="A399" s="18" t="s">
        <v>9</v>
      </c>
      <c r="B399" s="24" t="s">
        <v>203</v>
      </c>
      <c r="C399" s="24" t="s">
        <v>19</v>
      </c>
      <c r="D399" s="24" t="s">
        <v>10</v>
      </c>
      <c r="E399" s="24" t="s">
        <v>571</v>
      </c>
      <c r="F399" s="82">
        <v>240</v>
      </c>
      <c r="G399" s="25">
        <v>973.6</v>
      </c>
      <c r="H399" s="25">
        <v>0</v>
      </c>
      <c r="I399" s="25">
        <v>0</v>
      </c>
    </row>
    <row r="400" spans="1:9" ht="82.5">
      <c r="A400" s="60" t="s">
        <v>260</v>
      </c>
      <c r="B400" s="61" t="s">
        <v>25</v>
      </c>
      <c r="C400" s="32"/>
      <c r="D400" s="32"/>
      <c r="E400" s="32"/>
      <c r="F400" s="83"/>
      <c r="G400" s="35">
        <f aca="true" t="shared" si="14" ref="G400:I402">G401</f>
        <v>3175</v>
      </c>
      <c r="H400" s="35">
        <f t="shared" si="14"/>
        <v>2500</v>
      </c>
      <c r="I400" s="35">
        <f t="shared" si="14"/>
        <v>2300</v>
      </c>
    </row>
    <row r="401" spans="1:9" ht="49.5">
      <c r="A401" s="18" t="s">
        <v>514</v>
      </c>
      <c r="B401" s="19" t="s">
        <v>25</v>
      </c>
      <c r="C401" s="19" t="s">
        <v>7</v>
      </c>
      <c r="D401" s="32"/>
      <c r="E401" s="32"/>
      <c r="F401" s="83"/>
      <c r="G401" s="51">
        <f t="shared" si="14"/>
        <v>3175</v>
      </c>
      <c r="H401" s="51">
        <f t="shared" si="14"/>
        <v>2500</v>
      </c>
      <c r="I401" s="51">
        <f t="shared" si="14"/>
        <v>2300</v>
      </c>
    </row>
    <row r="402" spans="1:9" s="3" customFormat="1" ht="49.5">
      <c r="A402" s="65" t="s">
        <v>256</v>
      </c>
      <c r="B402" s="19" t="s">
        <v>25</v>
      </c>
      <c r="C402" s="19" t="s">
        <v>7</v>
      </c>
      <c r="D402" s="19" t="s">
        <v>10</v>
      </c>
      <c r="E402" s="19" t="s">
        <v>112</v>
      </c>
      <c r="F402" s="82"/>
      <c r="G402" s="25">
        <f t="shared" si="14"/>
        <v>3175</v>
      </c>
      <c r="H402" s="25">
        <f t="shared" si="14"/>
        <v>2500</v>
      </c>
      <c r="I402" s="25">
        <f t="shared" si="14"/>
        <v>2300</v>
      </c>
    </row>
    <row r="403" spans="1:9" ht="49.5">
      <c r="A403" s="18" t="s">
        <v>9</v>
      </c>
      <c r="B403" s="19" t="s">
        <v>25</v>
      </c>
      <c r="C403" s="19" t="s">
        <v>7</v>
      </c>
      <c r="D403" s="19" t="s">
        <v>10</v>
      </c>
      <c r="E403" s="19" t="s">
        <v>112</v>
      </c>
      <c r="F403" s="82">
        <v>240</v>
      </c>
      <c r="G403" s="25">
        <f>3120+55</f>
        <v>3175</v>
      </c>
      <c r="H403" s="25">
        <v>2500</v>
      </c>
      <c r="I403" s="25">
        <v>2300</v>
      </c>
    </row>
    <row r="404" spans="1:9" ht="82.5">
      <c r="A404" s="60" t="s">
        <v>271</v>
      </c>
      <c r="B404" s="61" t="s">
        <v>73</v>
      </c>
      <c r="C404" s="32"/>
      <c r="D404" s="32"/>
      <c r="E404" s="32"/>
      <c r="F404" s="81"/>
      <c r="G404" s="35">
        <f aca="true" t="shared" si="15" ref="G404:I405">G405</f>
        <v>80</v>
      </c>
      <c r="H404" s="35">
        <f t="shared" si="15"/>
        <v>80</v>
      </c>
      <c r="I404" s="35">
        <f t="shared" si="15"/>
        <v>80</v>
      </c>
    </row>
    <row r="405" spans="1:9" ht="49.5">
      <c r="A405" s="18" t="s">
        <v>206</v>
      </c>
      <c r="B405" s="19" t="s">
        <v>73</v>
      </c>
      <c r="C405" s="19" t="s">
        <v>75</v>
      </c>
      <c r="D405" s="19" t="s">
        <v>10</v>
      </c>
      <c r="E405" s="19" t="s">
        <v>114</v>
      </c>
      <c r="F405" s="82"/>
      <c r="G405" s="25">
        <f t="shared" si="15"/>
        <v>80</v>
      </c>
      <c r="H405" s="25">
        <f t="shared" si="15"/>
        <v>80</v>
      </c>
      <c r="I405" s="25">
        <f t="shared" si="15"/>
        <v>80</v>
      </c>
    </row>
    <row r="406" spans="1:9" ht="132">
      <c r="A406" s="18" t="s">
        <v>207</v>
      </c>
      <c r="B406" s="19" t="s">
        <v>73</v>
      </c>
      <c r="C406" s="19" t="s">
        <v>75</v>
      </c>
      <c r="D406" s="19" t="s">
        <v>10</v>
      </c>
      <c r="E406" s="19" t="s">
        <v>209</v>
      </c>
      <c r="F406" s="82"/>
      <c r="G406" s="25">
        <f>G407+G408</f>
        <v>80</v>
      </c>
      <c r="H406" s="25">
        <f>H407+H408</f>
        <v>80</v>
      </c>
      <c r="I406" s="25">
        <f>I407+I408</f>
        <v>80</v>
      </c>
    </row>
    <row r="407" spans="1:9" ht="33">
      <c r="A407" s="18" t="s">
        <v>24</v>
      </c>
      <c r="B407" s="19" t="s">
        <v>73</v>
      </c>
      <c r="C407" s="19" t="s">
        <v>75</v>
      </c>
      <c r="D407" s="19" t="s">
        <v>10</v>
      </c>
      <c r="E407" s="19" t="s">
        <v>209</v>
      </c>
      <c r="F407" s="82">
        <v>120</v>
      </c>
      <c r="G407" s="25">
        <v>10</v>
      </c>
      <c r="H407" s="25">
        <v>10</v>
      </c>
      <c r="I407" s="25">
        <v>10</v>
      </c>
    </row>
    <row r="408" spans="1:9" ht="49.5">
      <c r="A408" s="18" t="s">
        <v>9</v>
      </c>
      <c r="B408" s="19" t="s">
        <v>73</v>
      </c>
      <c r="C408" s="19" t="s">
        <v>75</v>
      </c>
      <c r="D408" s="19" t="s">
        <v>10</v>
      </c>
      <c r="E408" s="19" t="s">
        <v>209</v>
      </c>
      <c r="F408" s="82">
        <v>240</v>
      </c>
      <c r="G408" s="25">
        <v>70</v>
      </c>
      <c r="H408" s="25">
        <v>70</v>
      </c>
      <c r="I408" s="25">
        <v>70</v>
      </c>
    </row>
    <row r="409" spans="1:9" ht="115.5">
      <c r="A409" s="60" t="s">
        <v>272</v>
      </c>
      <c r="B409" s="61" t="s">
        <v>76</v>
      </c>
      <c r="C409" s="32"/>
      <c r="D409" s="32"/>
      <c r="E409" s="32"/>
      <c r="F409" s="81"/>
      <c r="G409" s="35">
        <f>G410</f>
        <v>1638</v>
      </c>
      <c r="H409" s="35">
        <f>H410</f>
        <v>1058</v>
      </c>
      <c r="I409" s="35">
        <f>I410</f>
        <v>1058</v>
      </c>
    </row>
    <row r="410" spans="1:9" ht="99">
      <c r="A410" s="18" t="s">
        <v>305</v>
      </c>
      <c r="B410" s="19" t="s">
        <v>76</v>
      </c>
      <c r="C410" s="19" t="s">
        <v>75</v>
      </c>
      <c r="D410" s="19" t="s">
        <v>10</v>
      </c>
      <c r="E410" s="19" t="s">
        <v>115</v>
      </c>
      <c r="F410" s="82"/>
      <c r="G410" s="25">
        <f>G411+G413+G415</f>
        <v>1638</v>
      </c>
      <c r="H410" s="25">
        <f>H411+H413+H415</f>
        <v>1058</v>
      </c>
      <c r="I410" s="25">
        <f>I411+I413+I415</f>
        <v>1058</v>
      </c>
    </row>
    <row r="411" spans="1:9" ht="49.5">
      <c r="A411" s="34" t="s">
        <v>284</v>
      </c>
      <c r="B411" s="19" t="s">
        <v>76</v>
      </c>
      <c r="C411" s="19" t="s">
        <v>75</v>
      </c>
      <c r="D411" s="19" t="s">
        <v>10</v>
      </c>
      <c r="E411" s="19" t="s">
        <v>196</v>
      </c>
      <c r="F411" s="82"/>
      <c r="G411" s="25">
        <f>G412</f>
        <v>1000</v>
      </c>
      <c r="H411" s="25">
        <f>H412</f>
        <v>500</v>
      </c>
      <c r="I411" s="25">
        <f>I412</f>
        <v>500</v>
      </c>
    </row>
    <row r="412" spans="1:9" ht="18.75">
      <c r="A412" s="18" t="s">
        <v>184</v>
      </c>
      <c r="B412" s="19" t="s">
        <v>76</v>
      </c>
      <c r="C412" s="19" t="s">
        <v>75</v>
      </c>
      <c r="D412" s="19" t="s">
        <v>10</v>
      </c>
      <c r="E412" s="19" t="s">
        <v>196</v>
      </c>
      <c r="F412" s="82">
        <v>350</v>
      </c>
      <c r="G412" s="25">
        <v>1000</v>
      </c>
      <c r="H412" s="25">
        <v>500</v>
      </c>
      <c r="I412" s="25">
        <v>500</v>
      </c>
    </row>
    <row r="413" spans="1:9" ht="99">
      <c r="A413" s="34" t="s">
        <v>285</v>
      </c>
      <c r="B413" s="24" t="s">
        <v>76</v>
      </c>
      <c r="C413" s="24" t="s">
        <v>75</v>
      </c>
      <c r="D413" s="24" t="s">
        <v>10</v>
      </c>
      <c r="E413" s="24" t="s">
        <v>195</v>
      </c>
      <c r="F413" s="82"/>
      <c r="G413" s="25">
        <f>G414</f>
        <v>350</v>
      </c>
      <c r="H413" s="25">
        <f>H414</f>
        <v>270</v>
      </c>
      <c r="I413" s="25">
        <f>I414</f>
        <v>270</v>
      </c>
    </row>
    <row r="414" spans="1:9" ht="49.5">
      <c r="A414" s="18" t="s">
        <v>9</v>
      </c>
      <c r="B414" s="24" t="s">
        <v>76</v>
      </c>
      <c r="C414" s="24" t="s">
        <v>75</v>
      </c>
      <c r="D414" s="24" t="s">
        <v>10</v>
      </c>
      <c r="E414" s="24" t="s">
        <v>195</v>
      </c>
      <c r="F414" s="82">
        <v>240</v>
      </c>
      <c r="G414" s="25">
        <v>350</v>
      </c>
      <c r="H414" s="25">
        <v>270</v>
      </c>
      <c r="I414" s="25">
        <v>270</v>
      </c>
    </row>
    <row r="415" spans="1:9" ht="82.5">
      <c r="A415" s="34" t="s">
        <v>286</v>
      </c>
      <c r="B415" s="24" t="s">
        <v>76</v>
      </c>
      <c r="C415" s="24" t="s">
        <v>75</v>
      </c>
      <c r="D415" s="24" t="s">
        <v>10</v>
      </c>
      <c r="E415" s="24" t="s">
        <v>212</v>
      </c>
      <c r="F415" s="82"/>
      <c r="G415" s="25">
        <f>G416</f>
        <v>288</v>
      </c>
      <c r="H415" s="25">
        <f>H416</f>
        <v>288</v>
      </c>
      <c r="I415" s="25">
        <f>I416</f>
        <v>288</v>
      </c>
    </row>
    <row r="416" spans="1:9" ht="33">
      <c r="A416" s="18" t="s">
        <v>181</v>
      </c>
      <c r="B416" s="24" t="s">
        <v>76</v>
      </c>
      <c r="C416" s="24" t="s">
        <v>75</v>
      </c>
      <c r="D416" s="24" t="s">
        <v>10</v>
      </c>
      <c r="E416" s="24" t="s">
        <v>212</v>
      </c>
      <c r="F416" s="82">
        <v>330</v>
      </c>
      <c r="G416" s="25">
        <v>288</v>
      </c>
      <c r="H416" s="25">
        <v>288</v>
      </c>
      <c r="I416" s="25">
        <v>288</v>
      </c>
    </row>
    <row r="417" spans="1:9" ht="66">
      <c r="A417" s="28" t="s">
        <v>367</v>
      </c>
      <c r="B417" s="22" t="s">
        <v>77</v>
      </c>
      <c r="C417" s="19"/>
      <c r="D417" s="19"/>
      <c r="E417" s="19"/>
      <c r="F417" s="82"/>
      <c r="G417" s="64">
        <f>G418+G420+G422</f>
        <v>7821.2</v>
      </c>
      <c r="H417" s="64">
        <f>H418+H420+H422</f>
        <v>2457.2</v>
      </c>
      <c r="I417" s="64">
        <f>I418+I420+I422</f>
        <v>2457.2</v>
      </c>
    </row>
    <row r="418" spans="1:9" ht="33">
      <c r="A418" s="18" t="s">
        <v>204</v>
      </c>
      <c r="B418" s="19" t="s">
        <v>77</v>
      </c>
      <c r="C418" s="19" t="s">
        <v>75</v>
      </c>
      <c r="D418" s="19" t="s">
        <v>10</v>
      </c>
      <c r="E418" s="19" t="s">
        <v>255</v>
      </c>
      <c r="F418" s="82"/>
      <c r="G418" s="25">
        <f>G419</f>
        <v>0</v>
      </c>
      <c r="H418" s="25">
        <f>H419</f>
        <v>219.6</v>
      </c>
      <c r="I418" s="25">
        <f>I419</f>
        <v>219.6</v>
      </c>
    </row>
    <row r="419" spans="1:9" ht="49.5">
      <c r="A419" s="18" t="s">
        <v>21</v>
      </c>
      <c r="B419" s="19" t="s">
        <v>77</v>
      </c>
      <c r="C419" s="19" t="s">
        <v>75</v>
      </c>
      <c r="D419" s="19" t="s">
        <v>10</v>
      </c>
      <c r="E419" s="19" t="s">
        <v>255</v>
      </c>
      <c r="F419" s="82">
        <v>320</v>
      </c>
      <c r="G419" s="25">
        <v>0</v>
      </c>
      <c r="H419" s="25">
        <v>219.6</v>
      </c>
      <c r="I419" s="25">
        <v>219.6</v>
      </c>
    </row>
    <row r="420" spans="1:9" ht="66">
      <c r="A420" s="18" t="s">
        <v>375</v>
      </c>
      <c r="B420" s="19" t="s">
        <v>77</v>
      </c>
      <c r="C420" s="19" t="s">
        <v>75</v>
      </c>
      <c r="D420" s="19" t="s">
        <v>10</v>
      </c>
      <c r="E420" s="19" t="s">
        <v>365</v>
      </c>
      <c r="F420" s="82"/>
      <c r="G420" s="25">
        <f>G421</f>
        <v>5727.9</v>
      </c>
      <c r="H420" s="25">
        <f>H421</f>
        <v>2237.6</v>
      </c>
      <c r="I420" s="25">
        <f>I421</f>
        <v>2237.6</v>
      </c>
    </row>
    <row r="421" spans="1:9" ht="18.75">
      <c r="A421" s="18" t="s">
        <v>51</v>
      </c>
      <c r="B421" s="19" t="s">
        <v>77</v>
      </c>
      <c r="C421" s="19" t="s">
        <v>75</v>
      </c>
      <c r="D421" s="19" t="s">
        <v>10</v>
      </c>
      <c r="E421" s="19" t="s">
        <v>365</v>
      </c>
      <c r="F421" s="82">
        <v>410</v>
      </c>
      <c r="G421" s="25">
        <v>5727.9</v>
      </c>
      <c r="H421" s="25">
        <v>2237.6</v>
      </c>
      <c r="I421" s="25">
        <v>2237.6</v>
      </c>
    </row>
    <row r="422" spans="1:9" ht="42" customHeight="1">
      <c r="A422" s="18" t="s">
        <v>204</v>
      </c>
      <c r="B422" s="24" t="s">
        <v>77</v>
      </c>
      <c r="C422" s="24" t="s">
        <v>75</v>
      </c>
      <c r="D422" s="24" t="s">
        <v>10</v>
      </c>
      <c r="E422" s="24" t="s">
        <v>574</v>
      </c>
      <c r="F422" s="82"/>
      <c r="G422" s="25">
        <f>G423</f>
        <v>2093.3</v>
      </c>
      <c r="H422" s="25">
        <f>H423</f>
        <v>0</v>
      </c>
      <c r="I422" s="25">
        <f>I423</f>
        <v>0</v>
      </c>
    </row>
    <row r="423" spans="1:9" ht="49.5">
      <c r="A423" s="18" t="s">
        <v>21</v>
      </c>
      <c r="B423" s="24" t="s">
        <v>77</v>
      </c>
      <c r="C423" s="24" t="s">
        <v>75</v>
      </c>
      <c r="D423" s="24" t="s">
        <v>10</v>
      </c>
      <c r="E423" s="24" t="s">
        <v>574</v>
      </c>
      <c r="F423" s="82">
        <v>320</v>
      </c>
      <c r="G423" s="25">
        <v>2093.3</v>
      </c>
      <c r="H423" s="25">
        <v>0</v>
      </c>
      <c r="I423" s="25">
        <v>0</v>
      </c>
    </row>
    <row r="424" spans="1:9" ht="99">
      <c r="A424" s="66" t="s">
        <v>352</v>
      </c>
      <c r="B424" s="61" t="s">
        <v>78</v>
      </c>
      <c r="C424" s="32"/>
      <c r="D424" s="32"/>
      <c r="E424" s="32"/>
      <c r="F424" s="33"/>
      <c r="G424" s="35">
        <f>G425+G430+G434+G459</f>
        <v>38226.8</v>
      </c>
      <c r="H424" s="35">
        <f>H425+H430+H434+H459</f>
        <v>11190.3</v>
      </c>
      <c r="I424" s="35">
        <f>I425+I430+I434+I459</f>
        <v>9790.3</v>
      </c>
    </row>
    <row r="425" spans="1:9" ht="33">
      <c r="A425" s="55" t="s">
        <v>455</v>
      </c>
      <c r="B425" s="19" t="s">
        <v>78</v>
      </c>
      <c r="C425" s="19" t="s">
        <v>7</v>
      </c>
      <c r="D425" s="19"/>
      <c r="E425" s="19"/>
      <c r="F425" s="24"/>
      <c r="G425" s="25">
        <f>G426+G428</f>
        <v>7547</v>
      </c>
      <c r="H425" s="25">
        <f>H426+H428</f>
        <v>5647</v>
      </c>
      <c r="I425" s="25">
        <f>I426+I428</f>
        <v>4947</v>
      </c>
    </row>
    <row r="426" spans="1:9" ht="18.75">
      <c r="A426" s="65" t="s">
        <v>348</v>
      </c>
      <c r="B426" s="19" t="s">
        <v>78</v>
      </c>
      <c r="C426" s="19" t="s">
        <v>7</v>
      </c>
      <c r="D426" s="19" t="s">
        <v>10</v>
      </c>
      <c r="E426" s="19" t="s">
        <v>252</v>
      </c>
      <c r="F426" s="24"/>
      <c r="G426" s="25">
        <f>G427</f>
        <v>6700</v>
      </c>
      <c r="H426" s="25">
        <f>H427</f>
        <v>4800</v>
      </c>
      <c r="I426" s="25">
        <f>I427</f>
        <v>4100</v>
      </c>
    </row>
    <row r="427" spans="1:9" ht="49.5">
      <c r="A427" s="18" t="s">
        <v>9</v>
      </c>
      <c r="B427" s="19" t="s">
        <v>78</v>
      </c>
      <c r="C427" s="19" t="s">
        <v>7</v>
      </c>
      <c r="D427" s="19" t="s">
        <v>10</v>
      </c>
      <c r="E427" s="19" t="s">
        <v>252</v>
      </c>
      <c r="F427" s="24" t="s">
        <v>8</v>
      </c>
      <c r="G427" s="25">
        <v>6700</v>
      </c>
      <c r="H427" s="25">
        <v>4800</v>
      </c>
      <c r="I427" s="25">
        <v>4100</v>
      </c>
    </row>
    <row r="428" spans="1:9" ht="49.5">
      <c r="A428" s="18" t="s">
        <v>468</v>
      </c>
      <c r="B428" s="19" t="s">
        <v>78</v>
      </c>
      <c r="C428" s="19" t="s">
        <v>7</v>
      </c>
      <c r="D428" s="19" t="s">
        <v>10</v>
      </c>
      <c r="E428" s="19" t="s">
        <v>488</v>
      </c>
      <c r="F428" s="24"/>
      <c r="G428" s="25">
        <f>G429</f>
        <v>847</v>
      </c>
      <c r="H428" s="25">
        <f>H429</f>
        <v>847</v>
      </c>
      <c r="I428" s="25">
        <f>I429</f>
        <v>847</v>
      </c>
    </row>
    <row r="429" spans="1:9" ht="49.5">
      <c r="A429" s="18" t="s">
        <v>9</v>
      </c>
      <c r="B429" s="19" t="s">
        <v>78</v>
      </c>
      <c r="C429" s="19" t="s">
        <v>7</v>
      </c>
      <c r="D429" s="19" t="s">
        <v>10</v>
      </c>
      <c r="E429" s="19" t="s">
        <v>488</v>
      </c>
      <c r="F429" s="24" t="s">
        <v>8</v>
      </c>
      <c r="G429" s="25">
        <v>847</v>
      </c>
      <c r="H429" s="25">
        <v>847</v>
      </c>
      <c r="I429" s="25">
        <v>847</v>
      </c>
    </row>
    <row r="430" spans="1:9" ht="18.75">
      <c r="A430" s="18" t="s">
        <v>458</v>
      </c>
      <c r="B430" s="19" t="s">
        <v>78</v>
      </c>
      <c r="C430" s="19" t="s">
        <v>13</v>
      </c>
      <c r="D430" s="19"/>
      <c r="E430" s="19"/>
      <c r="F430" s="24"/>
      <c r="G430" s="25">
        <f>G431</f>
        <v>5300</v>
      </c>
      <c r="H430" s="25">
        <f>H431</f>
        <v>5000</v>
      </c>
      <c r="I430" s="25">
        <f>I431</f>
        <v>4300</v>
      </c>
    </row>
    <row r="431" spans="1:9" ht="18.75">
      <c r="A431" s="65" t="s">
        <v>467</v>
      </c>
      <c r="B431" s="19" t="s">
        <v>78</v>
      </c>
      <c r="C431" s="19" t="s">
        <v>13</v>
      </c>
      <c r="D431" s="19" t="s">
        <v>10</v>
      </c>
      <c r="E431" s="19" t="s">
        <v>251</v>
      </c>
      <c r="F431" s="24"/>
      <c r="G431" s="25">
        <f>G432+G433</f>
        <v>5300</v>
      </c>
      <c r="H431" s="25">
        <f>H432+H433</f>
        <v>5000</v>
      </c>
      <c r="I431" s="25">
        <f>I432+I433</f>
        <v>4300</v>
      </c>
    </row>
    <row r="432" spans="1:9" ht="49.5">
      <c r="A432" s="18" t="s">
        <v>9</v>
      </c>
      <c r="B432" s="19" t="s">
        <v>78</v>
      </c>
      <c r="C432" s="19" t="s">
        <v>13</v>
      </c>
      <c r="D432" s="19" t="s">
        <v>10</v>
      </c>
      <c r="E432" s="19" t="s">
        <v>251</v>
      </c>
      <c r="F432" s="24" t="s">
        <v>8</v>
      </c>
      <c r="G432" s="25">
        <v>5299.3</v>
      </c>
      <c r="H432" s="25">
        <v>5000</v>
      </c>
      <c r="I432" s="25">
        <v>4300</v>
      </c>
    </row>
    <row r="433" spans="1:9" ht="18.75">
      <c r="A433" s="18" t="s">
        <v>18</v>
      </c>
      <c r="B433" s="24" t="s">
        <v>78</v>
      </c>
      <c r="C433" s="24" t="s">
        <v>13</v>
      </c>
      <c r="D433" s="24" t="s">
        <v>10</v>
      </c>
      <c r="E433" s="24" t="s">
        <v>251</v>
      </c>
      <c r="F433" s="24" t="s">
        <v>17</v>
      </c>
      <c r="G433" s="25">
        <v>0.7</v>
      </c>
      <c r="H433" s="25">
        <v>0</v>
      </c>
      <c r="I433" s="25">
        <v>0</v>
      </c>
    </row>
    <row r="434" spans="1:9" ht="33">
      <c r="A434" s="18" t="s">
        <v>456</v>
      </c>
      <c r="B434" s="19" t="s">
        <v>78</v>
      </c>
      <c r="C434" s="19" t="s">
        <v>19</v>
      </c>
      <c r="D434" s="19"/>
      <c r="E434" s="19"/>
      <c r="F434" s="24"/>
      <c r="G434" s="25">
        <f>G435+G437+G439+G441+G443+G445+G447+G449+G451+G453+G455+G457</f>
        <v>25256.5</v>
      </c>
      <c r="H434" s="25">
        <f>H435+H437+H439+H441+H443+H445+H447+H449+H451+H453+H455+H457</f>
        <v>500</v>
      </c>
      <c r="I434" s="25">
        <f>I435+I437+I439+I441+I443+I445+I447+I449+I451+I453+I455+I457</f>
        <v>500</v>
      </c>
    </row>
    <row r="435" spans="1:9" ht="49.5">
      <c r="A435" s="18" t="s">
        <v>239</v>
      </c>
      <c r="B435" s="19" t="s">
        <v>78</v>
      </c>
      <c r="C435" s="19" t="s">
        <v>19</v>
      </c>
      <c r="D435" s="19" t="s">
        <v>10</v>
      </c>
      <c r="E435" s="19" t="s">
        <v>429</v>
      </c>
      <c r="F435" s="24"/>
      <c r="G435" s="25">
        <f>G436</f>
        <v>0</v>
      </c>
      <c r="H435" s="25">
        <f>H436</f>
        <v>500</v>
      </c>
      <c r="I435" s="25">
        <f>I436</f>
        <v>500</v>
      </c>
    </row>
    <row r="436" spans="1:9" ht="49.5">
      <c r="A436" s="18" t="s">
        <v>9</v>
      </c>
      <c r="B436" s="19" t="s">
        <v>78</v>
      </c>
      <c r="C436" s="19" t="s">
        <v>19</v>
      </c>
      <c r="D436" s="19" t="s">
        <v>10</v>
      </c>
      <c r="E436" s="19" t="s">
        <v>429</v>
      </c>
      <c r="F436" s="24" t="s">
        <v>8</v>
      </c>
      <c r="G436" s="25">
        <v>0</v>
      </c>
      <c r="H436" s="25">
        <v>500</v>
      </c>
      <c r="I436" s="25">
        <v>500</v>
      </c>
    </row>
    <row r="437" spans="1:9" ht="148.5">
      <c r="A437" s="18" t="s">
        <v>544</v>
      </c>
      <c r="B437" s="24" t="s">
        <v>78</v>
      </c>
      <c r="C437" s="24" t="s">
        <v>19</v>
      </c>
      <c r="D437" s="24" t="s">
        <v>10</v>
      </c>
      <c r="E437" s="19" t="s">
        <v>543</v>
      </c>
      <c r="F437" s="24"/>
      <c r="G437" s="25">
        <f>G438</f>
        <v>4943.8</v>
      </c>
      <c r="H437" s="25">
        <f>H438</f>
        <v>0</v>
      </c>
      <c r="I437" s="25">
        <f>I438</f>
        <v>0</v>
      </c>
    </row>
    <row r="438" spans="1:9" ht="49.5">
      <c r="A438" s="18" t="s">
        <v>9</v>
      </c>
      <c r="B438" s="24" t="s">
        <v>78</v>
      </c>
      <c r="C438" s="24" t="s">
        <v>19</v>
      </c>
      <c r="D438" s="24" t="s">
        <v>10</v>
      </c>
      <c r="E438" s="19" t="s">
        <v>543</v>
      </c>
      <c r="F438" s="24" t="s">
        <v>8</v>
      </c>
      <c r="G438" s="25">
        <v>4943.8</v>
      </c>
      <c r="H438" s="25">
        <v>0</v>
      </c>
      <c r="I438" s="25">
        <v>0</v>
      </c>
    </row>
    <row r="439" spans="1:9" ht="148.5">
      <c r="A439" s="18" t="s">
        <v>546</v>
      </c>
      <c r="B439" s="24" t="s">
        <v>78</v>
      </c>
      <c r="C439" s="24" t="s">
        <v>19</v>
      </c>
      <c r="D439" s="24" t="s">
        <v>10</v>
      </c>
      <c r="E439" s="19" t="s">
        <v>545</v>
      </c>
      <c r="F439" s="24"/>
      <c r="G439" s="25">
        <f>G440</f>
        <v>1340.9</v>
      </c>
      <c r="H439" s="25">
        <f>H440</f>
        <v>0</v>
      </c>
      <c r="I439" s="25">
        <f>I440</f>
        <v>0</v>
      </c>
    </row>
    <row r="440" spans="1:9" ht="49.5">
      <c r="A440" s="18" t="s">
        <v>9</v>
      </c>
      <c r="B440" s="24" t="s">
        <v>78</v>
      </c>
      <c r="C440" s="24" t="s">
        <v>19</v>
      </c>
      <c r="D440" s="24" t="s">
        <v>10</v>
      </c>
      <c r="E440" s="19" t="s">
        <v>545</v>
      </c>
      <c r="F440" s="24" t="s">
        <v>8</v>
      </c>
      <c r="G440" s="25">
        <v>1340.9</v>
      </c>
      <c r="H440" s="25">
        <v>0</v>
      </c>
      <c r="I440" s="25">
        <v>0</v>
      </c>
    </row>
    <row r="441" spans="1:9" ht="165">
      <c r="A441" s="18" t="s">
        <v>548</v>
      </c>
      <c r="B441" s="24" t="s">
        <v>78</v>
      </c>
      <c r="C441" s="24" t="s">
        <v>19</v>
      </c>
      <c r="D441" s="24" t="s">
        <v>10</v>
      </c>
      <c r="E441" s="19" t="s">
        <v>547</v>
      </c>
      <c r="F441" s="24"/>
      <c r="G441" s="25">
        <f>G442</f>
        <v>2711.6</v>
      </c>
      <c r="H441" s="25">
        <f>H442</f>
        <v>0</v>
      </c>
      <c r="I441" s="25">
        <f>I442</f>
        <v>0</v>
      </c>
    </row>
    <row r="442" spans="1:9" ht="49.5">
      <c r="A442" s="18" t="s">
        <v>9</v>
      </c>
      <c r="B442" s="24" t="s">
        <v>78</v>
      </c>
      <c r="C442" s="24" t="s">
        <v>19</v>
      </c>
      <c r="D442" s="24" t="s">
        <v>10</v>
      </c>
      <c r="E442" s="19" t="s">
        <v>547</v>
      </c>
      <c r="F442" s="24" t="s">
        <v>8</v>
      </c>
      <c r="G442" s="25">
        <v>2711.6</v>
      </c>
      <c r="H442" s="25">
        <v>0</v>
      </c>
      <c r="I442" s="25">
        <v>0</v>
      </c>
    </row>
    <row r="443" spans="1:9" ht="148.5">
      <c r="A443" s="18" t="s">
        <v>550</v>
      </c>
      <c r="B443" s="24" t="s">
        <v>78</v>
      </c>
      <c r="C443" s="24" t="s">
        <v>19</v>
      </c>
      <c r="D443" s="24" t="s">
        <v>10</v>
      </c>
      <c r="E443" s="19" t="s">
        <v>549</v>
      </c>
      <c r="F443" s="24"/>
      <c r="G443" s="25">
        <f>G444</f>
        <v>978.7</v>
      </c>
      <c r="H443" s="25">
        <f>H444</f>
        <v>0</v>
      </c>
      <c r="I443" s="25">
        <f>I444</f>
        <v>0</v>
      </c>
    </row>
    <row r="444" spans="1:9" ht="49.5">
      <c r="A444" s="18" t="s">
        <v>9</v>
      </c>
      <c r="B444" s="24" t="s">
        <v>78</v>
      </c>
      <c r="C444" s="24" t="s">
        <v>19</v>
      </c>
      <c r="D444" s="24" t="s">
        <v>10</v>
      </c>
      <c r="E444" s="19" t="s">
        <v>549</v>
      </c>
      <c r="F444" s="24" t="s">
        <v>8</v>
      </c>
      <c r="G444" s="25">
        <v>978.7</v>
      </c>
      <c r="H444" s="25">
        <v>0</v>
      </c>
      <c r="I444" s="25">
        <v>0</v>
      </c>
    </row>
    <row r="445" spans="1:9" ht="148.5">
      <c r="A445" s="18" t="s">
        <v>552</v>
      </c>
      <c r="B445" s="24" t="s">
        <v>78</v>
      </c>
      <c r="C445" s="24" t="s">
        <v>19</v>
      </c>
      <c r="D445" s="24" t="s">
        <v>10</v>
      </c>
      <c r="E445" s="19" t="s">
        <v>551</v>
      </c>
      <c r="F445" s="24"/>
      <c r="G445" s="25">
        <f>G446</f>
        <v>2805.1</v>
      </c>
      <c r="H445" s="25">
        <f>H446</f>
        <v>0</v>
      </c>
      <c r="I445" s="25">
        <f>I446</f>
        <v>0</v>
      </c>
    </row>
    <row r="446" spans="1:9" ht="49.5">
      <c r="A446" s="18" t="s">
        <v>9</v>
      </c>
      <c r="B446" s="24" t="s">
        <v>78</v>
      </c>
      <c r="C446" s="24" t="s">
        <v>19</v>
      </c>
      <c r="D446" s="24" t="s">
        <v>10</v>
      </c>
      <c r="E446" s="19" t="s">
        <v>551</v>
      </c>
      <c r="F446" s="24" t="s">
        <v>8</v>
      </c>
      <c r="G446" s="25">
        <v>2805.1</v>
      </c>
      <c r="H446" s="25">
        <v>0</v>
      </c>
      <c r="I446" s="25">
        <v>0</v>
      </c>
    </row>
    <row r="447" spans="1:9" ht="165">
      <c r="A447" s="18" t="s">
        <v>554</v>
      </c>
      <c r="B447" s="24" t="s">
        <v>78</v>
      </c>
      <c r="C447" s="24" t="s">
        <v>19</v>
      </c>
      <c r="D447" s="24" t="s">
        <v>10</v>
      </c>
      <c r="E447" s="19" t="s">
        <v>553</v>
      </c>
      <c r="F447" s="24"/>
      <c r="G447" s="25">
        <f>G448</f>
        <v>2702.8</v>
      </c>
      <c r="H447" s="25">
        <f>H448</f>
        <v>0</v>
      </c>
      <c r="I447" s="25">
        <f>I448</f>
        <v>0</v>
      </c>
    </row>
    <row r="448" spans="1:9" ht="49.5">
      <c r="A448" s="18" t="s">
        <v>9</v>
      </c>
      <c r="B448" s="24" t="s">
        <v>78</v>
      </c>
      <c r="C448" s="24" t="s">
        <v>19</v>
      </c>
      <c r="D448" s="24" t="s">
        <v>10</v>
      </c>
      <c r="E448" s="19" t="s">
        <v>553</v>
      </c>
      <c r="F448" s="24" t="s">
        <v>8</v>
      </c>
      <c r="G448" s="25">
        <v>2702.8</v>
      </c>
      <c r="H448" s="25">
        <v>0</v>
      </c>
      <c r="I448" s="25">
        <v>0</v>
      </c>
    </row>
    <row r="449" spans="1:9" ht="148.5">
      <c r="A449" s="18" t="s">
        <v>560</v>
      </c>
      <c r="B449" s="24" t="s">
        <v>78</v>
      </c>
      <c r="C449" s="24" t="s">
        <v>19</v>
      </c>
      <c r="D449" s="24" t="s">
        <v>10</v>
      </c>
      <c r="E449" s="19" t="s">
        <v>555</v>
      </c>
      <c r="F449" s="24"/>
      <c r="G449" s="25">
        <f>G450</f>
        <v>1335.9</v>
      </c>
      <c r="H449" s="25">
        <f>H450</f>
        <v>0</v>
      </c>
      <c r="I449" s="25">
        <f>I450</f>
        <v>0</v>
      </c>
    </row>
    <row r="450" spans="1:9" ht="49.5">
      <c r="A450" s="18" t="s">
        <v>9</v>
      </c>
      <c r="B450" s="24" t="s">
        <v>78</v>
      </c>
      <c r="C450" s="24" t="s">
        <v>19</v>
      </c>
      <c r="D450" s="24" t="s">
        <v>10</v>
      </c>
      <c r="E450" s="19" t="s">
        <v>555</v>
      </c>
      <c r="F450" s="24" t="s">
        <v>8</v>
      </c>
      <c r="G450" s="25">
        <v>1335.9</v>
      </c>
      <c r="H450" s="25">
        <v>0</v>
      </c>
      <c r="I450" s="25">
        <v>0</v>
      </c>
    </row>
    <row r="451" spans="1:9" ht="132">
      <c r="A451" s="18" t="s">
        <v>561</v>
      </c>
      <c r="B451" s="24" t="s">
        <v>78</v>
      </c>
      <c r="C451" s="24" t="s">
        <v>19</v>
      </c>
      <c r="D451" s="24" t="s">
        <v>10</v>
      </c>
      <c r="E451" s="19" t="s">
        <v>556</v>
      </c>
      <c r="F451" s="24"/>
      <c r="G451" s="25">
        <f>G452</f>
        <v>935.2</v>
      </c>
      <c r="H451" s="25">
        <f>H452</f>
        <v>0</v>
      </c>
      <c r="I451" s="25">
        <f>I452</f>
        <v>0</v>
      </c>
    </row>
    <row r="452" spans="1:9" ht="49.5">
      <c r="A452" s="18" t="s">
        <v>9</v>
      </c>
      <c r="B452" s="24" t="s">
        <v>78</v>
      </c>
      <c r="C452" s="24" t="s">
        <v>19</v>
      </c>
      <c r="D452" s="24" t="s">
        <v>10</v>
      </c>
      <c r="E452" s="19" t="s">
        <v>556</v>
      </c>
      <c r="F452" s="24" t="s">
        <v>8</v>
      </c>
      <c r="G452" s="25">
        <v>935.2</v>
      </c>
      <c r="H452" s="25">
        <v>0</v>
      </c>
      <c r="I452" s="25">
        <v>0</v>
      </c>
    </row>
    <row r="453" spans="1:9" ht="148.5">
      <c r="A453" s="18" t="s">
        <v>562</v>
      </c>
      <c r="B453" s="24" t="s">
        <v>78</v>
      </c>
      <c r="C453" s="24" t="s">
        <v>19</v>
      </c>
      <c r="D453" s="24" t="s">
        <v>10</v>
      </c>
      <c r="E453" s="19" t="s">
        <v>557</v>
      </c>
      <c r="F453" s="24"/>
      <c r="G453" s="25">
        <f>G454</f>
        <v>4638.4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557</v>
      </c>
      <c r="F454" s="24" t="s">
        <v>8</v>
      </c>
      <c r="G454" s="25">
        <v>4638.4</v>
      </c>
      <c r="H454" s="25">
        <v>0</v>
      </c>
      <c r="I454" s="25">
        <v>0</v>
      </c>
    </row>
    <row r="455" spans="1:9" ht="171" customHeight="1">
      <c r="A455" s="18" t="s">
        <v>563</v>
      </c>
      <c r="B455" s="24" t="s">
        <v>78</v>
      </c>
      <c r="C455" s="24" t="s">
        <v>19</v>
      </c>
      <c r="D455" s="24" t="s">
        <v>10</v>
      </c>
      <c r="E455" s="19" t="s">
        <v>558</v>
      </c>
      <c r="F455" s="24"/>
      <c r="G455" s="25">
        <f>G456</f>
        <v>1790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558</v>
      </c>
      <c r="F456" s="24" t="s">
        <v>8</v>
      </c>
      <c r="G456" s="25">
        <v>1790</v>
      </c>
      <c r="H456" s="25">
        <v>0</v>
      </c>
      <c r="I456" s="25">
        <v>0</v>
      </c>
    </row>
    <row r="457" spans="1:9" ht="148.5">
      <c r="A457" s="18" t="s">
        <v>564</v>
      </c>
      <c r="B457" s="24" t="s">
        <v>78</v>
      </c>
      <c r="C457" s="24" t="s">
        <v>19</v>
      </c>
      <c r="D457" s="24" t="s">
        <v>10</v>
      </c>
      <c r="E457" s="19" t="s">
        <v>559</v>
      </c>
      <c r="F457" s="24"/>
      <c r="G457" s="25">
        <f>G458</f>
        <v>1074.1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559</v>
      </c>
      <c r="F458" s="24" t="s">
        <v>8</v>
      </c>
      <c r="G458" s="25">
        <v>1074.1</v>
      </c>
      <c r="H458" s="25">
        <v>0</v>
      </c>
      <c r="I458" s="25">
        <v>0</v>
      </c>
    </row>
    <row r="459" spans="1:9" ht="33">
      <c r="A459" s="18" t="s">
        <v>460</v>
      </c>
      <c r="B459" s="19" t="s">
        <v>78</v>
      </c>
      <c r="C459" s="19" t="s">
        <v>22</v>
      </c>
      <c r="D459" s="19"/>
      <c r="E459" s="19"/>
      <c r="F459" s="24"/>
      <c r="G459" s="25">
        <f aca="true" t="shared" si="16" ref="G459:I460">G460</f>
        <v>123.3</v>
      </c>
      <c r="H459" s="25">
        <f t="shared" si="16"/>
        <v>43.3</v>
      </c>
      <c r="I459" s="25">
        <f t="shared" si="16"/>
        <v>43.3</v>
      </c>
    </row>
    <row r="460" spans="1:9" ht="33">
      <c r="A460" s="18" t="s">
        <v>461</v>
      </c>
      <c r="B460" s="19" t="s">
        <v>78</v>
      </c>
      <c r="C460" s="19" t="s">
        <v>22</v>
      </c>
      <c r="D460" s="19" t="s">
        <v>10</v>
      </c>
      <c r="E460" s="19" t="s">
        <v>387</v>
      </c>
      <c r="F460" s="24"/>
      <c r="G460" s="25">
        <f t="shared" si="16"/>
        <v>123.3</v>
      </c>
      <c r="H460" s="25">
        <f t="shared" si="16"/>
        <v>43.3</v>
      </c>
      <c r="I460" s="25">
        <f t="shared" si="16"/>
        <v>43.3</v>
      </c>
    </row>
    <row r="461" spans="1:9" ht="49.5">
      <c r="A461" s="18" t="s">
        <v>9</v>
      </c>
      <c r="B461" s="19" t="s">
        <v>78</v>
      </c>
      <c r="C461" s="19" t="s">
        <v>22</v>
      </c>
      <c r="D461" s="19" t="s">
        <v>10</v>
      </c>
      <c r="E461" s="19" t="s">
        <v>387</v>
      </c>
      <c r="F461" s="24" t="s">
        <v>8</v>
      </c>
      <c r="G461" s="25">
        <v>123.3</v>
      </c>
      <c r="H461" s="25">
        <v>43.3</v>
      </c>
      <c r="I461" s="25">
        <v>43.3</v>
      </c>
    </row>
    <row r="462" spans="1:9" ht="82.5">
      <c r="A462" s="60" t="s">
        <v>356</v>
      </c>
      <c r="B462" s="61" t="s">
        <v>79</v>
      </c>
      <c r="C462" s="61"/>
      <c r="D462" s="32"/>
      <c r="E462" s="32"/>
      <c r="F462" s="33"/>
      <c r="G462" s="35">
        <f>G463+G467</f>
        <v>590.1</v>
      </c>
      <c r="H462" s="35">
        <f>H463+H467</f>
        <v>590.1</v>
      </c>
      <c r="I462" s="35">
        <f>I463+I467</f>
        <v>590.1</v>
      </c>
    </row>
    <row r="463" spans="1:9" ht="49.5">
      <c r="A463" s="18" t="s">
        <v>183</v>
      </c>
      <c r="B463" s="19" t="s">
        <v>79</v>
      </c>
      <c r="C463" s="19" t="s">
        <v>7</v>
      </c>
      <c r="D463" s="19"/>
      <c r="E463" s="19"/>
      <c r="F463" s="24"/>
      <c r="G463" s="25">
        <f>G464</f>
        <v>540.1</v>
      </c>
      <c r="H463" s="25">
        <f>H464</f>
        <v>540.1</v>
      </c>
      <c r="I463" s="25">
        <f>I464</f>
        <v>540.1</v>
      </c>
    </row>
    <row r="464" spans="1:9" ht="49.5">
      <c r="A464" s="18" t="s">
        <v>63</v>
      </c>
      <c r="B464" s="19" t="s">
        <v>79</v>
      </c>
      <c r="C464" s="19" t="s">
        <v>7</v>
      </c>
      <c r="D464" s="19" t="s">
        <v>10</v>
      </c>
      <c r="E464" s="19" t="s">
        <v>62</v>
      </c>
      <c r="F464" s="24"/>
      <c r="G464" s="25">
        <f>G465+G466</f>
        <v>540.1</v>
      </c>
      <c r="H464" s="25">
        <f>H465+H466</f>
        <v>540.1</v>
      </c>
      <c r="I464" s="25">
        <f>I465+I466</f>
        <v>540.1</v>
      </c>
    </row>
    <row r="465" spans="1:9" ht="33">
      <c r="A465" s="18" t="s">
        <v>24</v>
      </c>
      <c r="B465" s="19" t="s">
        <v>79</v>
      </c>
      <c r="C465" s="19" t="s">
        <v>7</v>
      </c>
      <c r="D465" s="19" t="s">
        <v>10</v>
      </c>
      <c r="E465" s="19" t="s">
        <v>62</v>
      </c>
      <c r="F465" s="19" t="s">
        <v>23</v>
      </c>
      <c r="G465" s="25">
        <v>496.9</v>
      </c>
      <c r="H465" s="25">
        <v>496.9</v>
      </c>
      <c r="I465" s="25">
        <v>496.9</v>
      </c>
    </row>
    <row r="466" spans="1:9" ht="49.5">
      <c r="A466" s="18" t="s">
        <v>9</v>
      </c>
      <c r="B466" s="19" t="s">
        <v>79</v>
      </c>
      <c r="C466" s="19" t="s">
        <v>7</v>
      </c>
      <c r="D466" s="19" t="s">
        <v>10</v>
      </c>
      <c r="E466" s="19" t="s">
        <v>62</v>
      </c>
      <c r="F466" s="24" t="s">
        <v>8</v>
      </c>
      <c r="G466" s="25">
        <v>43.2</v>
      </c>
      <c r="H466" s="25">
        <v>43.2</v>
      </c>
      <c r="I466" s="25">
        <v>43.2</v>
      </c>
    </row>
    <row r="467" spans="1:9" ht="66">
      <c r="A467" s="18" t="s">
        <v>185</v>
      </c>
      <c r="B467" s="19" t="s">
        <v>79</v>
      </c>
      <c r="C467" s="19" t="s">
        <v>13</v>
      </c>
      <c r="D467" s="19"/>
      <c r="E467" s="19"/>
      <c r="F467" s="24"/>
      <c r="G467" s="25">
        <f aca="true" t="shared" si="17" ref="G467:I468">G468</f>
        <v>50</v>
      </c>
      <c r="H467" s="25">
        <f t="shared" si="17"/>
        <v>50</v>
      </c>
      <c r="I467" s="25">
        <f t="shared" si="17"/>
        <v>50</v>
      </c>
    </row>
    <row r="468" spans="1:9" ht="66">
      <c r="A468" s="34" t="s">
        <v>287</v>
      </c>
      <c r="B468" s="19" t="s">
        <v>79</v>
      </c>
      <c r="C468" s="19" t="s">
        <v>13</v>
      </c>
      <c r="D468" s="19" t="s">
        <v>10</v>
      </c>
      <c r="E468" s="19" t="s">
        <v>176</v>
      </c>
      <c r="F468" s="24"/>
      <c r="G468" s="25">
        <f t="shared" si="17"/>
        <v>50</v>
      </c>
      <c r="H468" s="25">
        <f t="shared" si="17"/>
        <v>50</v>
      </c>
      <c r="I468" s="25">
        <f t="shared" si="17"/>
        <v>50</v>
      </c>
    </row>
    <row r="469" spans="1:9" ht="49.5">
      <c r="A469" s="18" t="s">
        <v>9</v>
      </c>
      <c r="B469" s="19" t="s">
        <v>79</v>
      </c>
      <c r="C469" s="19" t="s">
        <v>13</v>
      </c>
      <c r="D469" s="19" t="s">
        <v>10</v>
      </c>
      <c r="E469" s="19" t="s">
        <v>176</v>
      </c>
      <c r="F469" s="24" t="s">
        <v>8</v>
      </c>
      <c r="G469" s="25">
        <v>50</v>
      </c>
      <c r="H469" s="25">
        <v>50</v>
      </c>
      <c r="I469" s="25">
        <v>50</v>
      </c>
    </row>
    <row r="470" spans="1:9" ht="82.5">
      <c r="A470" s="60" t="s">
        <v>273</v>
      </c>
      <c r="B470" s="61" t="s">
        <v>80</v>
      </c>
      <c r="C470" s="32"/>
      <c r="D470" s="32"/>
      <c r="E470" s="32"/>
      <c r="F470" s="33"/>
      <c r="G470" s="35">
        <f>G471</f>
        <v>1681.6</v>
      </c>
      <c r="H470" s="35">
        <f>H471</f>
        <v>1204.5</v>
      </c>
      <c r="I470" s="35">
        <f>I471</f>
        <v>1204.5</v>
      </c>
    </row>
    <row r="471" spans="1:9" ht="49.5">
      <c r="A471" s="31" t="s">
        <v>482</v>
      </c>
      <c r="B471" s="32" t="s">
        <v>80</v>
      </c>
      <c r="C471" s="32" t="s">
        <v>7</v>
      </c>
      <c r="D471" s="32" t="s">
        <v>10</v>
      </c>
      <c r="E471" s="32"/>
      <c r="F471" s="33"/>
      <c r="G471" s="53">
        <f>G472+G476+G479+G489</f>
        <v>1681.6</v>
      </c>
      <c r="H471" s="53">
        <f>H472+H476+H479+H489</f>
        <v>1204.5</v>
      </c>
      <c r="I471" s="53">
        <f>I472+I476+I479+I489</f>
        <v>1204.5</v>
      </c>
    </row>
    <row r="472" spans="1:9" ht="33">
      <c r="A472" s="31" t="s">
        <v>504</v>
      </c>
      <c r="B472" s="32" t="s">
        <v>80</v>
      </c>
      <c r="C472" s="32" t="s">
        <v>7</v>
      </c>
      <c r="D472" s="32" t="s">
        <v>5</v>
      </c>
      <c r="E472" s="32"/>
      <c r="F472" s="33"/>
      <c r="G472" s="53">
        <f>G473</f>
        <v>161.8</v>
      </c>
      <c r="H472" s="53">
        <f>H473</f>
        <v>40</v>
      </c>
      <c r="I472" s="53">
        <f>I473</f>
        <v>40</v>
      </c>
    </row>
    <row r="473" spans="1:9" ht="33">
      <c r="A473" s="31" t="s">
        <v>483</v>
      </c>
      <c r="B473" s="32" t="s">
        <v>80</v>
      </c>
      <c r="C473" s="32" t="s">
        <v>7</v>
      </c>
      <c r="D473" s="32" t="s">
        <v>5</v>
      </c>
      <c r="E473" s="32" t="s">
        <v>510</v>
      </c>
      <c r="F473" s="33"/>
      <c r="G473" s="53">
        <f>G475+G474</f>
        <v>161.8</v>
      </c>
      <c r="H473" s="53">
        <f>H475+H474</f>
        <v>40</v>
      </c>
      <c r="I473" s="53">
        <f>I475+I474</f>
        <v>40</v>
      </c>
    </row>
    <row r="474" spans="1:9" ht="49.5">
      <c r="A474" s="18" t="s">
        <v>9</v>
      </c>
      <c r="B474" s="32" t="s">
        <v>80</v>
      </c>
      <c r="C474" s="32" t="s">
        <v>7</v>
      </c>
      <c r="D474" s="32" t="s">
        <v>5</v>
      </c>
      <c r="E474" s="32" t="s">
        <v>510</v>
      </c>
      <c r="F474" s="33" t="s">
        <v>8</v>
      </c>
      <c r="G474" s="53">
        <v>9</v>
      </c>
      <c r="H474" s="53">
        <v>0</v>
      </c>
      <c r="I474" s="53">
        <v>0</v>
      </c>
    </row>
    <row r="475" spans="1:9" ht="18.75">
      <c r="A475" s="31" t="s">
        <v>110</v>
      </c>
      <c r="B475" s="32" t="s">
        <v>80</v>
      </c>
      <c r="C475" s="32" t="s">
        <v>7</v>
      </c>
      <c r="D475" s="32" t="s">
        <v>5</v>
      </c>
      <c r="E475" s="32" t="s">
        <v>510</v>
      </c>
      <c r="F475" s="33" t="s">
        <v>11</v>
      </c>
      <c r="G475" s="53">
        <v>152.8</v>
      </c>
      <c r="H475" s="53">
        <v>40</v>
      </c>
      <c r="I475" s="53">
        <v>40</v>
      </c>
    </row>
    <row r="476" spans="1:9" ht="49.5">
      <c r="A476" s="31" t="s">
        <v>505</v>
      </c>
      <c r="B476" s="32" t="s">
        <v>80</v>
      </c>
      <c r="C476" s="32" t="s">
        <v>7</v>
      </c>
      <c r="D476" s="32" t="s">
        <v>27</v>
      </c>
      <c r="E476" s="32"/>
      <c r="F476" s="33"/>
      <c r="G476" s="53">
        <f>G477</f>
        <v>28</v>
      </c>
      <c r="H476" s="53">
        <f>H478</f>
        <v>15</v>
      </c>
      <c r="I476" s="53">
        <f>I478</f>
        <v>15</v>
      </c>
    </row>
    <row r="477" spans="1:9" ht="33">
      <c r="A477" s="31" t="s">
        <v>484</v>
      </c>
      <c r="B477" s="32" t="s">
        <v>80</v>
      </c>
      <c r="C477" s="32" t="s">
        <v>7</v>
      </c>
      <c r="D477" s="32" t="s">
        <v>27</v>
      </c>
      <c r="E477" s="32" t="s">
        <v>511</v>
      </c>
      <c r="F477" s="33"/>
      <c r="G477" s="53">
        <f>G478</f>
        <v>28</v>
      </c>
      <c r="H477" s="53">
        <f>H478</f>
        <v>15</v>
      </c>
      <c r="I477" s="53">
        <f>I478</f>
        <v>15</v>
      </c>
    </row>
    <row r="478" spans="1:9" ht="18.75">
      <c r="A478" s="31" t="s">
        <v>110</v>
      </c>
      <c r="B478" s="32" t="s">
        <v>80</v>
      </c>
      <c r="C478" s="32" t="s">
        <v>7</v>
      </c>
      <c r="D478" s="32" t="s">
        <v>27</v>
      </c>
      <c r="E478" s="32" t="s">
        <v>511</v>
      </c>
      <c r="F478" s="33" t="s">
        <v>11</v>
      </c>
      <c r="G478" s="53">
        <v>28</v>
      </c>
      <c r="H478" s="53">
        <v>15</v>
      </c>
      <c r="I478" s="53">
        <v>15</v>
      </c>
    </row>
    <row r="479" spans="1:9" ht="49.5">
      <c r="A479" s="31" t="s">
        <v>485</v>
      </c>
      <c r="B479" s="32" t="s">
        <v>80</v>
      </c>
      <c r="C479" s="32" t="s">
        <v>7</v>
      </c>
      <c r="D479" s="32" t="s">
        <v>44</v>
      </c>
      <c r="E479" s="32"/>
      <c r="F479" s="33"/>
      <c r="G479" s="53">
        <f>G480+G485+G487</f>
        <v>980.3</v>
      </c>
      <c r="H479" s="53">
        <f>H480+H485+H487</f>
        <v>638</v>
      </c>
      <c r="I479" s="53">
        <f>I480+I485+I487</f>
        <v>638</v>
      </c>
    </row>
    <row r="480" spans="1:9" ht="49.5">
      <c r="A480" s="31" t="s">
        <v>503</v>
      </c>
      <c r="B480" s="32" t="s">
        <v>80</v>
      </c>
      <c r="C480" s="32" t="s">
        <v>7</v>
      </c>
      <c r="D480" s="32" t="s">
        <v>44</v>
      </c>
      <c r="E480" s="32" t="s">
        <v>509</v>
      </c>
      <c r="F480" s="33"/>
      <c r="G480" s="53">
        <f>G481+G482+G483+G484</f>
        <v>772</v>
      </c>
      <c r="H480" s="53">
        <f>H481+H483+H484</f>
        <v>500</v>
      </c>
      <c r="I480" s="53">
        <f>I481+I483+I484</f>
        <v>500</v>
      </c>
    </row>
    <row r="481" spans="1:9" ht="33">
      <c r="A481" s="18" t="s">
        <v>16</v>
      </c>
      <c r="B481" s="32" t="s">
        <v>80</v>
      </c>
      <c r="C481" s="32" t="s">
        <v>7</v>
      </c>
      <c r="D481" s="32" t="s">
        <v>44</v>
      </c>
      <c r="E481" s="32" t="s">
        <v>509</v>
      </c>
      <c r="F481" s="33" t="s">
        <v>15</v>
      </c>
      <c r="G481" s="53">
        <v>150</v>
      </c>
      <c r="H481" s="53">
        <v>95</v>
      </c>
      <c r="I481" s="53">
        <v>95</v>
      </c>
    </row>
    <row r="482" spans="1:9" ht="49.5">
      <c r="A482" s="18" t="s">
        <v>9</v>
      </c>
      <c r="B482" s="32" t="s">
        <v>80</v>
      </c>
      <c r="C482" s="32" t="s">
        <v>7</v>
      </c>
      <c r="D482" s="32" t="s">
        <v>44</v>
      </c>
      <c r="E482" s="32" t="s">
        <v>509</v>
      </c>
      <c r="F482" s="33" t="s">
        <v>8</v>
      </c>
      <c r="G482" s="53">
        <v>50</v>
      </c>
      <c r="H482" s="53">
        <v>0</v>
      </c>
      <c r="I482" s="53">
        <v>0</v>
      </c>
    </row>
    <row r="483" spans="1:9" ht="18.75">
      <c r="A483" s="31" t="s">
        <v>110</v>
      </c>
      <c r="B483" s="32" t="s">
        <v>80</v>
      </c>
      <c r="C483" s="32" t="s">
        <v>7</v>
      </c>
      <c r="D483" s="32" t="s">
        <v>44</v>
      </c>
      <c r="E483" s="32" t="s">
        <v>509</v>
      </c>
      <c r="F483" s="33" t="s">
        <v>11</v>
      </c>
      <c r="G483" s="53">
        <v>547</v>
      </c>
      <c r="H483" s="53">
        <v>390</v>
      </c>
      <c r="I483" s="53">
        <v>390</v>
      </c>
    </row>
    <row r="484" spans="1:9" ht="18.75">
      <c r="A484" s="18" t="s">
        <v>111</v>
      </c>
      <c r="B484" s="32" t="s">
        <v>80</v>
      </c>
      <c r="C484" s="32" t="s">
        <v>7</v>
      </c>
      <c r="D484" s="32" t="s">
        <v>44</v>
      </c>
      <c r="E484" s="32" t="s">
        <v>509</v>
      </c>
      <c r="F484" s="33" t="s">
        <v>14</v>
      </c>
      <c r="G484" s="53">
        <v>25</v>
      </c>
      <c r="H484" s="53">
        <v>15</v>
      </c>
      <c r="I484" s="53">
        <v>15</v>
      </c>
    </row>
    <row r="485" spans="1:9" ht="115.5">
      <c r="A485" s="18" t="s">
        <v>125</v>
      </c>
      <c r="B485" s="32" t="s">
        <v>80</v>
      </c>
      <c r="C485" s="32" t="s">
        <v>7</v>
      </c>
      <c r="D485" s="32" t="s">
        <v>44</v>
      </c>
      <c r="E485" s="19" t="s">
        <v>37</v>
      </c>
      <c r="F485" s="24"/>
      <c r="G485" s="25">
        <f>G486</f>
        <v>128.3</v>
      </c>
      <c r="H485" s="25">
        <f>H486</f>
        <v>58</v>
      </c>
      <c r="I485" s="25">
        <f>I486</f>
        <v>58</v>
      </c>
    </row>
    <row r="486" spans="1:9" ht="49.5">
      <c r="A486" s="18" t="s">
        <v>9</v>
      </c>
      <c r="B486" s="32" t="s">
        <v>80</v>
      </c>
      <c r="C486" s="32" t="s">
        <v>7</v>
      </c>
      <c r="D486" s="32" t="s">
        <v>44</v>
      </c>
      <c r="E486" s="19" t="s">
        <v>37</v>
      </c>
      <c r="F486" s="24" t="s">
        <v>8</v>
      </c>
      <c r="G486" s="25">
        <v>128.3</v>
      </c>
      <c r="H486" s="25">
        <v>58</v>
      </c>
      <c r="I486" s="25">
        <v>58</v>
      </c>
    </row>
    <row r="487" spans="1:9" ht="165">
      <c r="A487" s="31" t="s">
        <v>266</v>
      </c>
      <c r="B487" s="32" t="s">
        <v>80</v>
      </c>
      <c r="C487" s="32" t="s">
        <v>7</v>
      </c>
      <c r="D487" s="32" t="s">
        <v>44</v>
      </c>
      <c r="E487" s="32" t="s">
        <v>267</v>
      </c>
      <c r="F487" s="33"/>
      <c r="G487" s="53">
        <f>G488</f>
        <v>80</v>
      </c>
      <c r="H487" s="53">
        <f>H488</f>
        <v>80</v>
      </c>
      <c r="I487" s="53">
        <f>I488</f>
        <v>80</v>
      </c>
    </row>
    <row r="488" spans="1:9" ht="18.75">
      <c r="A488" s="31" t="s">
        <v>110</v>
      </c>
      <c r="B488" s="32" t="s">
        <v>80</v>
      </c>
      <c r="C488" s="32" t="s">
        <v>7</v>
      </c>
      <c r="D488" s="32" t="s">
        <v>44</v>
      </c>
      <c r="E488" s="32" t="s">
        <v>267</v>
      </c>
      <c r="F488" s="33" t="s">
        <v>11</v>
      </c>
      <c r="G488" s="25">
        <v>80</v>
      </c>
      <c r="H488" s="25">
        <v>80</v>
      </c>
      <c r="I488" s="25">
        <v>80</v>
      </c>
    </row>
    <row r="489" spans="1:9" ht="33">
      <c r="A489" s="55" t="s">
        <v>506</v>
      </c>
      <c r="B489" s="32" t="s">
        <v>80</v>
      </c>
      <c r="C489" s="32" t="s">
        <v>7</v>
      </c>
      <c r="D489" s="32" t="s">
        <v>45</v>
      </c>
      <c r="E489" s="32"/>
      <c r="F489" s="33"/>
      <c r="G489" s="53">
        <f>G490+G493+G495+G497</f>
        <v>511.5</v>
      </c>
      <c r="H489" s="53">
        <f>H490+H493+H495+H497</f>
        <v>511.5</v>
      </c>
      <c r="I489" s="53">
        <f>I490+I493+I495+I497</f>
        <v>511.5</v>
      </c>
    </row>
    <row r="490" spans="1:9" ht="18.75">
      <c r="A490" s="67" t="s">
        <v>391</v>
      </c>
      <c r="B490" s="32" t="s">
        <v>80</v>
      </c>
      <c r="C490" s="32" t="s">
        <v>7</v>
      </c>
      <c r="D490" s="32" t="s">
        <v>45</v>
      </c>
      <c r="E490" s="19" t="s">
        <v>390</v>
      </c>
      <c r="F490" s="33"/>
      <c r="G490" s="53">
        <f>G491+G492</f>
        <v>396</v>
      </c>
      <c r="H490" s="53">
        <f>H492</f>
        <v>396</v>
      </c>
      <c r="I490" s="53">
        <f>I492</f>
        <v>396</v>
      </c>
    </row>
    <row r="491" spans="1:9" ht="33">
      <c r="A491" s="18" t="s">
        <v>24</v>
      </c>
      <c r="B491" s="32" t="s">
        <v>80</v>
      </c>
      <c r="C491" s="32" t="s">
        <v>7</v>
      </c>
      <c r="D491" s="32" t="s">
        <v>45</v>
      </c>
      <c r="E491" s="19" t="s">
        <v>390</v>
      </c>
      <c r="F491" s="33" t="s">
        <v>23</v>
      </c>
      <c r="G491" s="53">
        <v>0.6</v>
      </c>
      <c r="H491" s="53">
        <v>0</v>
      </c>
      <c r="I491" s="53">
        <v>0</v>
      </c>
    </row>
    <row r="492" spans="1:9" ht="49.5">
      <c r="A492" s="31" t="s">
        <v>9</v>
      </c>
      <c r="B492" s="32" t="s">
        <v>80</v>
      </c>
      <c r="C492" s="32" t="s">
        <v>7</v>
      </c>
      <c r="D492" s="32" t="s">
        <v>45</v>
      </c>
      <c r="E492" s="19" t="s">
        <v>390</v>
      </c>
      <c r="F492" s="33" t="s">
        <v>8</v>
      </c>
      <c r="G492" s="53">
        <v>395.4</v>
      </c>
      <c r="H492" s="53">
        <v>396</v>
      </c>
      <c r="I492" s="53">
        <v>396</v>
      </c>
    </row>
    <row r="493" spans="1:9" ht="66">
      <c r="A493" s="18" t="s">
        <v>126</v>
      </c>
      <c r="B493" s="32" t="s">
        <v>80</v>
      </c>
      <c r="C493" s="32" t="s">
        <v>7</v>
      </c>
      <c r="D493" s="32" t="s">
        <v>45</v>
      </c>
      <c r="E493" s="19" t="s">
        <v>42</v>
      </c>
      <c r="F493" s="24"/>
      <c r="G493" s="25">
        <f>G494</f>
        <v>98</v>
      </c>
      <c r="H493" s="25">
        <f>H494</f>
        <v>98</v>
      </c>
      <c r="I493" s="25">
        <f>I494</f>
        <v>98</v>
      </c>
    </row>
    <row r="494" spans="1:9" ht="49.5">
      <c r="A494" s="18" t="s">
        <v>9</v>
      </c>
      <c r="B494" s="32" t="s">
        <v>80</v>
      </c>
      <c r="C494" s="32" t="s">
        <v>7</v>
      </c>
      <c r="D494" s="32" t="s">
        <v>45</v>
      </c>
      <c r="E494" s="19" t="s">
        <v>42</v>
      </c>
      <c r="F494" s="24" t="s">
        <v>8</v>
      </c>
      <c r="G494" s="25">
        <v>98</v>
      </c>
      <c r="H494" s="25">
        <v>98</v>
      </c>
      <c r="I494" s="25">
        <v>98</v>
      </c>
    </row>
    <row r="495" spans="1:9" ht="49.5">
      <c r="A495" s="18" t="s">
        <v>63</v>
      </c>
      <c r="B495" s="32" t="s">
        <v>80</v>
      </c>
      <c r="C495" s="32" t="s">
        <v>7</v>
      </c>
      <c r="D495" s="32" t="s">
        <v>45</v>
      </c>
      <c r="E495" s="19" t="s">
        <v>62</v>
      </c>
      <c r="F495" s="24"/>
      <c r="G495" s="25">
        <f>G496</f>
        <v>2.5</v>
      </c>
      <c r="H495" s="25">
        <f>H496</f>
        <v>2.5</v>
      </c>
      <c r="I495" s="25">
        <f>I496</f>
        <v>2.5</v>
      </c>
    </row>
    <row r="496" spans="1:9" ht="49.5">
      <c r="A496" s="18" t="s">
        <v>9</v>
      </c>
      <c r="B496" s="32" t="s">
        <v>80</v>
      </c>
      <c r="C496" s="32" t="s">
        <v>7</v>
      </c>
      <c r="D496" s="32" t="s">
        <v>45</v>
      </c>
      <c r="E496" s="19" t="s">
        <v>62</v>
      </c>
      <c r="F496" s="24" t="s">
        <v>8</v>
      </c>
      <c r="G496" s="25">
        <v>2.5</v>
      </c>
      <c r="H496" s="25">
        <v>2.5</v>
      </c>
      <c r="I496" s="25">
        <v>2.5</v>
      </c>
    </row>
    <row r="497" spans="1:9" ht="214.5">
      <c r="A497" s="18" t="s">
        <v>232</v>
      </c>
      <c r="B497" s="32" t="s">
        <v>80</v>
      </c>
      <c r="C497" s="32" t="s">
        <v>7</v>
      </c>
      <c r="D497" s="32" t="s">
        <v>45</v>
      </c>
      <c r="E497" s="19" t="s">
        <v>69</v>
      </c>
      <c r="F497" s="24"/>
      <c r="G497" s="25">
        <f>G498</f>
        <v>15</v>
      </c>
      <c r="H497" s="25">
        <f>H498</f>
        <v>15</v>
      </c>
      <c r="I497" s="25">
        <f>I498</f>
        <v>15</v>
      </c>
    </row>
    <row r="498" spans="1:9" ht="49.5">
      <c r="A498" s="18" t="s">
        <v>9</v>
      </c>
      <c r="B498" s="32" t="s">
        <v>80</v>
      </c>
      <c r="C498" s="32" t="s">
        <v>7</v>
      </c>
      <c r="D498" s="32" t="s">
        <v>45</v>
      </c>
      <c r="E498" s="19" t="s">
        <v>69</v>
      </c>
      <c r="F498" s="24" t="s">
        <v>8</v>
      </c>
      <c r="G498" s="25">
        <v>15</v>
      </c>
      <c r="H498" s="25">
        <v>15</v>
      </c>
      <c r="I498" s="25">
        <v>15</v>
      </c>
    </row>
    <row r="499" spans="1:9" ht="99">
      <c r="A499" s="60" t="s">
        <v>274</v>
      </c>
      <c r="B499" s="61" t="s">
        <v>81</v>
      </c>
      <c r="C499" s="32"/>
      <c r="D499" s="32"/>
      <c r="E499" s="32"/>
      <c r="F499" s="33"/>
      <c r="G499" s="35">
        <f>G500+G503</f>
        <v>790</v>
      </c>
      <c r="H499" s="35">
        <f>H500+H503</f>
        <v>560</v>
      </c>
      <c r="I499" s="35">
        <f>I500+I503</f>
        <v>510</v>
      </c>
    </row>
    <row r="500" spans="1:9" ht="49.5">
      <c r="A500" s="18" t="s">
        <v>210</v>
      </c>
      <c r="B500" s="19" t="s">
        <v>81</v>
      </c>
      <c r="C500" s="19" t="s">
        <v>75</v>
      </c>
      <c r="D500" s="19" t="s">
        <v>10</v>
      </c>
      <c r="E500" s="19" t="s">
        <v>213</v>
      </c>
      <c r="F500" s="24"/>
      <c r="G500" s="25">
        <f aca="true" t="shared" si="18" ref="G500:I501">G501</f>
        <v>10</v>
      </c>
      <c r="H500" s="25">
        <f t="shared" si="18"/>
        <v>10</v>
      </c>
      <c r="I500" s="25">
        <f t="shared" si="18"/>
        <v>10</v>
      </c>
    </row>
    <row r="501" spans="1:9" ht="66">
      <c r="A501" s="18" t="s">
        <v>211</v>
      </c>
      <c r="B501" s="19" t="s">
        <v>81</v>
      </c>
      <c r="C501" s="19" t="s">
        <v>75</v>
      </c>
      <c r="D501" s="19" t="s">
        <v>10</v>
      </c>
      <c r="E501" s="19" t="s">
        <v>214</v>
      </c>
      <c r="F501" s="24"/>
      <c r="G501" s="25">
        <f t="shared" si="18"/>
        <v>10</v>
      </c>
      <c r="H501" s="25">
        <f t="shared" si="18"/>
        <v>10</v>
      </c>
      <c r="I501" s="25">
        <f t="shared" si="18"/>
        <v>10</v>
      </c>
    </row>
    <row r="502" spans="1:9" ht="49.5">
      <c r="A502" s="18" t="s">
        <v>40</v>
      </c>
      <c r="B502" s="19" t="s">
        <v>81</v>
      </c>
      <c r="C502" s="19" t="s">
        <v>75</v>
      </c>
      <c r="D502" s="19" t="s">
        <v>10</v>
      </c>
      <c r="E502" s="19" t="s">
        <v>214</v>
      </c>
      <c r="F502" s="24" t="s">
        <v>39</v>
      </c>
      <c r="G502" s="25">
        <v>10</v>
      </c>
      <c r="H502" s="25">
        <v>10</v>
      </c>
      <c r="I502" s="25">
        <v>10</v>
      </c>
    </row>
    <row r="503" spans="1:9" ht="132">
      <c r="A503" s="18" t="s">
        <v>361</v>
      </c>
      <c r="B503" s="19" t="s">
        <v>81</v>
      </c>
      <c r="C503" s="19" t="s">
        <v>75</v>
      </c>
      <c r="D503" s="19" t="s">
        <v>10</v>
      </c>
      <c r="E503" s="19" t="s">
        <v>350</v>
      </c>
      <c r="F503" s="19"/>
      <c r="G503" s="25">
        <f>G504</f>
        <v>780</v>
      </c>
      <c r="H503" s="25">
        <f>H504</f>
        <v>550</v>
      </c>
      <c r="I503" s="25">
        <f>I504</f>
        <v>500</v>
      </c>
    </row>
    <row r="504" spans="1:9" ht="49.5">
      <c r="A504" s="18" t="s">
        <v>40</v>
      </c>
      <c r="B504" s="19" t="s">
        <v>81</v>
      </c>
      <c r="C504" s="19" t="s">
        <v>75</v>
      </c>
      <c r="D504" s="19" t="s">
        <v>10</v>
      </c>
      <c r="E504" s="19" t="s">
        <v>350</v>
      </c>
      <c r="F504" s="24" t="s">
        <v>39</v>
      </c>
      <c r="G504" s="25">
        <v>780</v>
      </c>
      <c r="H504" s="25">
        <v>550</v>
      </c>
      <c r="I504" s="25">
        <v>500</v>
      </c>
    </row>
    <row r="505" spans="1:9" ht="82.5">
      <c r="A505" s="60" t="s">
        <v>357</v>
      </c>
      <c r="B505" s="61" t="s">
        <v>230</v>
      </c>
      <c r="C505" s="61"/>
      <c r="D505" s="61"/>
      <c r="E505" s="61"/>
      <c r="F505" s="62"/>
      <c r="G505" s="35">
        <f>G506+G508+G510</f>
        <v>29432.8</v>
      </c>
      <c r="H505" s="35">
        <f>H506+H510</f>
        <v>7672.599999999999</v>
      </c>
      <c r="I505" s="35">
        <f>I506+I510</f>
        <v>300</v>
      </c>
    </row>
    <row r="506" spans="1:9" ht="33">
      <c r="A506" s="18" t="s">
        <v>231</v>
      </c>
      <c r="B506" s="19" t="s">
        <v>230</v>
      </c>
      <c r="C506" s="19" t="s">
        <v>75</v>
      </c>
      <c r="D506" s="19" t="s">
        <v>10</v>
      </c>
      <c r="E506" s="19" t="s">
        <v>244</v>
      </c>
      <c r="F506" s="24"/>
      <c r="G506" s="25">
        <f>G507</f>
        <v>5502.3</v>
      </c>
      <c r="H506" s="25">
        <f>H507</f>
        <v>307.9</v>
      </c>
      <c r="I506" s="25">
        <f>I507</f>
        <v>300</v>
      </c>
    </row>
    <row r="507" spans="1:9" ht="49.5">
      <c r="A507" s="18" t="s">
        <v>9</v>
      </c>
      <c r="B507" s="19" t="s">
        <v>230</v>
      </c>
      <c r="C507" s="19" t="s">
        <v>75</v>
      </c>
      <c r="D507" s="19" t="s">
        <v>10</v>
      </c>
      <c r="E507" s="19" t="s">
        <v>244</v>
      </c>
      <c r="F507" s="24" t="s">
        <v>8</v>
      </c>
      <c r="G507" s="25">
        <f>5402.3+100</f>
        <v>5502.3</v>
      </c>
      <c r="H507" s="25">
        <f>300+7.9</f>
        <v>307.9</v>
      </c>
      <c r="I507" s="25">
        <v>300</v>
      </c>
    </row>
    <row r="508" spans="1:9" ht="38.25" customHeight="1">
      <c r="A508" s="18" t="s">
        <v>603</v>
      </c>
      <c r="B508" s="19" t="s">
        <v>230</v>
      </c>
      <c r="C508" s="19" t="s">
        <v>75</v>
      </c>
      <c r="D508" s="19" t="s">
        <v>10</v>
      </c>
      <c r="E508" s="19" t="s">
        <v>602</v>
      </c>
      <c r="F508" s="24"/>
      <c r="G508" s="25">
        <f>G509</f>
        <v>17500</v>
      </c>
      <c r="H508" s="25">
        <f>H509</f>
        <v>0</v>
      </c>
      <c r="I508" s="25">
        <f>I509</f>
        <v>0</v>
      </c>
    </row>
    <row r="509" spans="1:9" ht="49.5">
      <c r="A509" s="18" t="s">
        <v>9</v>
      </c>
      <c r="B509" s="19" t="s">
        <v>230</v>
      </c>
      <c r="C509" s="19" t="s">
        <v>75</v>
      </c>
      <c r="D509" s="19" t="s">
        <v>10</v>
      </c>
      <c r="E509" s="19" t="s">
        <v>602</v>
      </c>
      <c r="F509" s="24" t="s">
        <v>8</v>
      </c>
      <c r="G509" s="25">
        <v>17500</v>
      </c>
      <c r="H509" s="25">
        <v>0</v>
      </c>
      <c r="I509" s="25">
        <v>0</v>
      </c>
    </row>
    <row r="510" spans="1:9" ht="33">
      <c r="A510" s="18" t="s">
        <v>292</v>
      </c>
      <c r="B510" s="19" t="s">
        <v>230</v>
      </c>
      <c r="C510" s="19" t="s">
        <v>75</v>
      </c>
      <c r="D510" s="19" t="s">
        <v>269</v>
      </c>
      <c r="E510" s="19"/>
      <c r="F510" s="24"/>
      <c r="G510" s="25">
        <f aca="true" t="shared" si="19" ref="G510:I511">G511</f>
        <v>6430.5</v>
      </c>
      <c r="H510" s="51">
        <f t="shared" si="19"/>
        <v>7364.7</v>
      </c>
      <c r="I510" s="25">
        <f t="shared" si="19"/>
        <v>0</v>
      </c>
    </row>
    <row r="511" spans="1:9" ht="33">
      <c r="A511" s="18" t="s">
        <v>231</v>
      </c>
      <c r="B511" s="19" t="s">
        <v>230</v>
      </c>
      <c r="C511" s="19" t="s">
        <v>75</v>
      </c>
      <c r="D511" s="19" t="s">
        <v>269</v>
      </c>
      <c r="E511" s="19" t="s">
        <v>268</v>
      </c>
      <c r="F511" s="24"/>
      <c r="G511" s="25">
        <f t="shared" si="19"/>
        <v>6430.5</v>
      </c>
      <c r="H511" s="25">
        <f t="shared" si="19"/>
        <v>7364.7</v>
      </c>
      <c r="I511" s="25">
        <f t="shared" si="19"/>
        <v>0</v>
      </c>
    </row>
    <row r="512" spans="1:9" ht="49.5">
      <c r="A512" s="18" t="s">
        <v>9</v>
      </c>
      <c r="B512" s="19" t="s">
        <v>230</v>
      </c>
      <c r="C512" s="19" t="s">
        <v>75</v>
      </c>
      <c r="D512" s="19" t="s">
        <v>269</v>
      </c>
      <c r="E512" s="19" t="s">
        <v>268</v>
      </c>
      <c r="F512" s="24" t="s">
        <v>8</v>
      </c>
      <c r="G512" s="25">
        <f>6237.6+192.9</f>
        <v>6430.5</v>
      </c>
      <c r="H512" s="52">
        <f>7143.8+220.9</f>
        <v>7364.7</v>
      </c>
      <c r="I512" s="25">
        <v>0</v>
      </c>
    </row>
    <row r="513" spans="1:9" ht="82.5">
      <c r="A513" s="66" t="s">
        <v>275</v>
      </c>
      <c r="B513" s="61" t="s">
        <v>235</v>
      </c>
      <c r="C513" s="32"/>
      <c r="D513" s="32"/>
      <c r="E513" s="32"/>
      <c r="F513" s="33"/>
      <c r="G513" s="35">
        <f>G514+G521</f>
        <v>3456.6000000000004</v>
      </c>
      <c r="H513" s="35">
        <f>H514+H521</f>
        <v>515</v>
      </c>
      <c r="I513" s="35">
        <f>I514+I521</f>
        <v>445</v>
      </c>
    </row>
    <row r="514" spans="1:9" ht="56.25">
      <c r="A514" s="57" t="s">
        <v>462</v>
      </c>
      <c r="B514" s="19" t="s">
        <v>235</v>
      </c>
      <c r="C514" s="19" t="s">
        <v>7</v>
      </c>
      <c r="D514" s="19"/>
      <c r="E514" s="19"/>
      <c r="F514" s="24"/>
      <c r="G514" s="25">
        <f>G515+G517+G519</f>
        <v>763.7</v>
      </c>
      <c r="H514" s="25">
        <f>H515+H517+H519</f>
        <v>515</v>
      </c>
      <c r="I514" s="25">
        <f>I515+I517+I519</f>
        <v>445</v>
      </c>
    </row>
    <row r="515" spans="1:9" ht="66">
      <c r="A515" s="55" t="s">
        <v>463</v>
      </c>
      <c r="B515" s="19" t="s">
        <v>235</v>
      </c>
      <c r="C515" s="19" t="s">
        <v>7</v>
      </c>
      <c r="D515" s="19" t="s">
        <v>10</v>
      </c>
      <c r="E515" s="19" t="s">
        <v>236</v>
      </c>
      <c r="F515" s="24"/>
      <c r="G515" s="25">
        <f>G516</f>
        <v>15</v>
      </c>
      <c r="H515" s="25">
        <f>H516</f>
        <v>15</v>
      </c>
      <c r="I515" s="25">
        <f>I516</f>
        <v>15</v>
      </c>
    </row>
    <row r="516" spans="1:9" ht="18.75">
      <c r="A516" s="18" t="s">
        <v>110</v>
      </c>
      <c r="B516" s="19" t="s">
        <v>235</v>
      </c>
      <c r="C516" s="19" t="s">
        <v>7</v>
      </c>
      <c r="D516" s="19" t="s">
        <v>10</v>
      </c>
      <c r="E516" s="19" t="s">
        <v>236</v>
      </c>
      <c r="F516" s="24" t="s">
        <v>11</v>
      </c>
      <c r="G516" s="25">
        <v>15</v>
      </c>
      <c r="H516" s="25">
        <v>15</v>
      </c>
      <c r="I516" s="25">
        <v>15</v>
      </c>
    </row>
    <row r="517" spans="1:9" ht="18.75">
      <c r="A517" s="18" t="s">
        <v>512</v>
      </c>
      <c r="B517" s="19" t="s">
        <v>235</v>
      </c>
      <c r="C517" s="19" t="s">
        <v>7</v>
      </c>
      <c r="D517" s="19" t="s">
        <v>10</v>
      </c>
      <c r="E517" s="19" t="s">
        <v>237</v>
      </c>
      <c r="F517" s="24"/>
      <c r="G517" s="25">
        <f>G518</f>
        <v>398.7</v>
      </c>
      <c r="H517" s="25">
        <f>H518</f>
        <v>250</v>
      </c>
      <c r="I517" s="25">
        <f>I518</f>
        <v>200</v>
      </c>
    </row>
    <row r="518" spans="1:9" ht="18.75">
      <c r="A518" s="18" t="s">
        <v>110</v>
      </c>
      <c r="B518" s="19" t="s">
        <v>235</v>
      </c>
      <c r="C518" s="19" t="s">
        <v>7</v>
      </c>
      <c r="D518" s="19" t="s">
        <v>10</v>
      </c>
      <c r="E518" s="19" t="s">
        <v>237</v>
      </c>
      <c r="F518" s="24" t="s">
        <v>11</v>
      </c>
      <c r="G518" s="25">
        <v>398.7</v>
      </c>
      <c r="H518" s="25">
        <v>250</v>
      </c>
      <c r="I518" s="25">
        <v>200</v>
      </c>
    </row>
    <row r="519" spans="1:9" ht="37.5">
      <c r="A519" s="57" t="s">
        <v>464</v>
      </c>
      <c r="B519" s="19" t="s">
        <v>235</v>
      </c>
      <c r="C519" s="19" t="s">
        <v>7</v>
      </c>
      <c r="D519" s="19" t="s">
        <v>10</v>
      </c>
      <c r="E519" s="19" t="s">
        <v>238</v>
      </c>
      <c r="F519" s="24"/>
      <c r="G519" s="25">
        <f>G520</f>
        <v>350</v>
      </c>
      <c r="H519" s="25">
        <f>H520</f>
        <v>250</v>
      </c>
      <c r="I519" s="25">
        <f>I520</f>
        <v>230</v>
      </c>
    </row>
    <row r="520" spans="1:9" ht="18.75">
      <c r="A520" s="18" t="s">
        <v>110</v>
      </c>
      <c r="B520" s="19" t="s">
        <v>235</v>
      </c>
      <c r="C520" s="19" t="s">
        <v>7</v>
      </c>
      <c r="D520" s="19" t="s">
        <v>10</v>
      </c>
      <c r="E520" s="19" t="s">
        <v>238</v>
      </c>
      <c r="F520" s="24" t="s">
        <v>11</v>
      </c>
      <c r="G520" s="25">
        <v>350</v>
      </c>
      <c r="H520" s="25">
        <v>250</v>
      </c>
      <c r="I520" s="25">
        <v>230</v>
      </c>
    </row>
    <row r="521" spans="1:9" ht="33">
      <c r="A521" s="67" t="s">
        <v>540</v>
      </c>
      <c r="B521" s="19" t="s">
        <v>235</v>
      </c>
      <c r="C521" s="19" t="s">
        <v>13</v>
      </c>
      <c r="D521" s="19"/>
      <c r="E521" s="19"/>
      <c r="F521" s="24"/>
      <c r="G521" s="25">
        <f>G522</f>
        <v>2692.9</v>
      </c>
      <c r="H521" s="25">
        <f>H522</f>
        <v>0</v>
      </c>
      <c r="I521" s="25">
        <f>I522</f>
        <v>0</v>
      </c>
    </row>
    <row r="522" spans="1:9" ht="49.5">
      <c r="A522" s="18" t="s">
        <v>542</v>
      </c>
      <c r="B522" s="19" t="s">
        <v>235</v>
      </c>
      <c r="C522" s="19" t="s">
        <v>13</v>
      </c>
      <c r="D522" s="19" t="s">
        <v>10</v>
      </c>
      <c r="E522" s="19" t="s">
        <v>541</v>
      </c>
      <c r="F522" s="24" t="s">
        <v>11</v>
      </c>
      <c r="G522" s="25">
        <v>2692.9</v>
      </c>
      <c r="H522" s="25">
        <v>0</v>
      </c>
      <c r="I522" s="25">
        <v>0</v>
      </c>
    </row>
    <row r="523" spans="1:9" ht="82.5">
      <c r="A523" s="60" t="s">
        <v>516</v>
      </c>
      <c r="B523" s="61" t="s">
        <v>289</v>
      </c>
      <c r="C523" s="61"/>
      <c r="D523" s="61"/>
      <c r="E523" s="61"/>
      <c r="F523" s="62"/>
      <c r="G523" s="35">
        <f aca="true" t="shared" si="20" ref="G523:I524">G524</f>
        <v>1.5</v>
      </c>
      <c r="H523" s="35">
        <f t="shared" si="20"/>
        <v>8</v>
      </c>
      <c r="I523" s="35">
        <f t="shared" si="20"/>
        <v>10</v>
      </c>
    </row>
    <row r="524" spans="1:9" ht="66">
      <c r="A524" s="18" t="s">
        <v>290</v>
      </c>
      <c r="B524" s="19" t="s">
        <v>289</v>
      </c>
      <c r="C524" s="19" t="s">
        <v>194</v>
      </c>
      <c r="D524" s="19"/>
      <c r="E524" s="19"/>
      <c r="F524" s="24"/>
      <c r="G524" s="25">
        <f>G525</f>
        <v>1.5</v>
      </c>
      <c r="H524" s="25">
        <f t="shared" si="20"/>
        <v>8</v>
      </c>
      <c r="I524" s="25">
        <f t="shared" si="20"/>
        <v>10</v>
      </c>
    </row>
    <row r="525" spans="1:9" ht="198">
      <c r="A525" s="18" t="s">
        <v>368</v>
      </c>
      <c r="B525" s="19" t="s">
        <v>289</v>
      </c>
      <c r="C525" s="19" t="s">
        <v>194</v>
      </c>
      <c r="D525" s="19" t="s">
        <v>10</v>
      </c>
      <c r="E525" s="19" t="s">
        <v>103</v>
      </c>
      <c r="F525" s="24" t="s">
        <v>8</v>
      </c>
      <c r="G525" s="25">
        <v>1.5</v>
      </c>
      <c r="H525" s="25">
        <v>8</v>
      </c>
      <c r="I525" s="25">
        <v>10</v>
      </c>
    </row>
    <row r="526" spans="1:9" ht="132">
      <c r="A526" s="60" t="s">
        <v>537</v>
      </c>
      <c r="B526" s="61" t="s">
        <v>306</v>
      </c>
      <c r="C526" s="61"/>
      <c r="D526" s="61"/>
      <c r="E526" s="61"/>
      <c r="F526" s="62"/>
      <c r="G526" s="35">
        <f>G527+G530+G556</f>
        <v>13245.400000000001</v>
      </c>
      <c r="H526" s="35">
        <f>H527+H530+H556</f>
        <v>2320.4</v>
      </c>
      <c r="I526" s="35">
        <f>I527+I530+I556</f>
        <v>2320.4</v>
      </c>
    </row>
    <row r="527" spans="1:9" ht="33">
      <c r="A527" s="18" t="s">
        <v>309</v>
      </c>
      <c r="B527" s="19" t="s">
        <v>306</v>
      </c>
      <c r="C527" s="19" t="s">
        <v>7</v>
      </c>
      <c r="D527" s="19"/>
      <c r="E527" s="19"/>
      <c r="F527" s="24"/>
      <c r="G527" s="25">
        <f aca="true" t="shared" si="21" ref="G527:I528">G528</f>
        <v>15</v>
      </c>
      <c r="H527" s="25">
        <f t="shared" si="21"/>
        <v>15</v>
      </c>
      <c r="I527" s="25">
        <f t="shared" si="21"/>
        <v>15</v>
      </c>
    </row>
    <row r="528" spans="1:9" ht="198">
      <c r="A528" s="18" t="s">
        <v>307</v>
      </c>
      <c r="B528" s="19" t="s">
        <v>306</v>
      </c>
      <c r="C528" s="19" t="s">
        <v>7</v>
      </c>
      <c r="D528" s="19" t="s">
        <v>10</v>
      </c>
      <c r="E528" s="19" t="s">
        <v>341</v>
      </c>
      <c r="F528" s="24"/>
      <c r="G528" s="25">
        <f t="shared" si="21"/>
        <v>15</v>
      </c>
      <c r="H528" s="25">
        <f t="shared" si="21"/>
        <v>15</v>
      </c>
      <c r="I528" s="25">
        <f t="shared" si="21"/>
        <v>15</v>
      </c>
    </row>
    <row r="529" spans="1:9" ht="49.5">
      <c r="A529" s="18" t="s">
        <v>9</v>
      </c>
      <c r="B529" s="19" t="s">
        <v>306</v>
      </c>
      <c r="C529" s="19" t="s">
        <v>7</v>
      </c>
      <c r="D529" s="19" t="s">
        <v>10</v>
      </c>
      <c r="E529" s="19" t="s">
        <v>341</v>
      </c>
      <c r="F529" s="24" t="s">
        <v>8</v>
      </c>
      <c r="G529" s="25">
        <v>15</v>
      </c>
      <c r="H529" s="25">
        <v>15</v>
      </c>
      <c r="I529" s="25">
        <v>15</v>
      </c>
    </row>
    <row r="530" spans="1:9" ht="49.5">
      <c r="A530" s="18" t="s">
        <v>308</v>
      </c>
      <c r="B530" s="19" t="s">
        <v>306</v>
      </c>
      <c r="C530" s="19" t="s">
        <v>13</v>
      </c>
      <c r="D530" s="19"/>
      <c r="E530" s="19"/>
      <c r="F530" s="24"/>
      <c r="G530" s="25">
        <f>G531+G534+G537+G541+G545+G548+G550+G552</f>
        <v>6719.6</v>
      </c>
      <c r="H530" s="25">
        <f>H531+H534+H537+H541+H545+H548+H550</f>
        <v>1905.4</v>
      </c>
      <c r="I530" s="25">
        <f>I531+I534+I537+I541+I545+I548+I550</f>
        <v>1905.4</v>
      </c>
    </row>
    <row r="531" spans="1:9" ht="66">
      <c r="A531" s="18" t="s">
        <v>310</v>
      </c>
      <c r="B531" s="19" t="s">
        <v>306</v>
      </c>
      <c r="C531" s="19" t="s">
        <v>13</v>
      </c>
      <c r="D531" s="19" t="s">
        <v>10</v>
      </c>
      <c r="E531" s="19" t="s">
        <v>327</v>
      </c>
      <c r="F531" s="24"/>
      <c r="G531" s="53">
        <f>G532+G533</f>
        <v>35</v>
      </c>
      <c r="H531" s="53">
        <f>H532+H533</f>
        <v>50</v>
      </c>
      <c r="I531" s="53">
        <f>I532+I533</f>
        <v>50</v>
      </c>
    </row>
    <row r="532" spans="1:9" ht="49.5">
      <c r="A532" s="18" t="s">
        <v>9</v>
      </c>
      <c r="B532" s="19" t="s">
        <v>306</v>
      </c>
      <c r="C532" s="19" t="s">
        <v>13</v>
      </c>
      <c r="D532" s="19" t="s">
        <v>10</v>
      </c>
      <c r="E532" s="19" t="s">
        <v>327</v>
      </c>
      <c r="F532" s="24" t="s">
        <v>8</v>
      </c>
      <c r="G532" s="53">
        <v>15</v>
      </c>
      <c r="H532" s="53">
        <v>15</v>
      </c>
      <c r="I532" s="53">
        <v>15</v>
      </c>
    </row>
    <row r="533" spans="1:9" ht="18.75">
      <c r="A533" s="18" t="s">
        <v>110</v>
      </c>
      <c r="B533" s="19" t="s">
        <v>306</v>
      </c>
      <c r="C533" s="19" t="s">
        <v>13</v>
      </c>
      <c r="D533" s="19" t="s">
        <v>10</v>
      </c>
      <c r="E533" s="19" t="s">
        <v>327</v>
      </c>
      <c r="F533" s="24" t="s">
        <v>11</v>
      </c>
      <c r="G533" s="53">
        <v>20</v>
      </c>
      <c r="H533" s="53">
        <v>35</v>
      </c>
      <c r="I533" s="53">
        <v>35</v>
      </c>
    </row>
    <row r="534" spans="1:9" ht="66">
      <c r="A534" s="18" t="s">
        <v>317</v>
      </c>
      <c r="B534" s="19" t="s">
        <v>306</v>
      </c>
      <c r="C534" s="19" t="s">
        <v>13</v>
      </c>
      <c r="D534" s="19" t="s">
        <v>10</v>
      </c>
      <c r="E534" s="19" t="s">
        <v>328</v>
      </c>
      <c r="F534" s="24"/>
      <c r="G534" s="53">
        <f>G535+G536</f>
        <v>111.9</v>
      </c>
      <c r="H534" s="53">
        <f>H535+H536</f>
        <v>50</v>
      </c>
      <c r="I534" s="53">
        <f>I535+I536</f>
        <v>50</v>
      </c>
    </row>
    <row r="535" spans="1:9" ht="49.5">
      <c r="A535" s="18" t="s">
        <v>9</v>
      </c>
      <c r="B535" s="19" t="s">
        <v>306</v>
      </c>
      <c r="C535" s="19" t="s">
        <v>13</v>
      </c>
      <c r="D535" s="19" t="s">
        <v>10</v>
      </c>
      <c r="E535" s="19" t="s">
        <v>328</v>
      </c>
      <c r="F535" s="24" t="s">
        <v>8</v>
      </c>
      <c r="G535" s="53">
        <v>50</v>
      </c>
      <c r="H535" s="53">
        <v>15</v>
      </c>
      <c r="I535" s="53">
        <v>15</v>
      </c>
    </row>
    <row r="536" spans="1:9" ht="18.75">
      <c r="A536" s="18" t="s">
        <v>110</v>
      </c>
      <c r="B536" s="19" t="s">
        <v>306</v>
      </c>
      <c r="C536" s="19" t="s">
        <v>13</v>
      </c>
      <c r="D536" s="19" t="s">
        <v>10</v>
      </c>
      <c r="E536" s="19" t="s">
        <v>328</v>
      </c>
      <c r="F536" s="24" t="s">
        <v>11</v>
      </c>
      <c r="G536" s="53">
        <v>61.9</v>
      </c>
      <c r="H536" s="53">
        <v>35</v>
      </c>
      <c r="I536" s="53">
        <v>35</v>
      </c>
    </row>
    <row r="537" spans="1:9" ht="33">
      <c r="A537" s="18" t="s">
        <v>312</v>
      </c>
      <c r="B537" s="19" t="s">
        <v>306</v>
      </c>
      <c r="C537" s="19" t="s">
        <v>13</v>
      </c>
      <c r="D537" s="19" t="s">
        <v>10</v>
      </c>
      <c r="E537" s="19" t="s">
        <v>254</v>
      </c>
      <c r="F537" s="24"/>
      <c r="G537" s="53">
        <f>G538+G539+G540</f>
        <v>661.5</v>
      </c>
      <c r="H537" s="53">
        <f>H538+H539+H540</f>
        <v>661.5</v>
      </c>
      <c r="I537" s="53">
        <f>I538+I539+I540</f>
        <v>661.5</v>
      </c>
    </row>
    <row r="538" spans="1:9" ht="49.5">
      <c r="A538" s="18" t="s">
        <v>9</v>
      </c>
      <c r="B538" s="19" t="s">
        <v>306</v>
      </c>
      <c r="C538" s="19" t="s">
        <v>13</v>
      </c>
      <c r="D538" s="19" t="s">
        <v>10</v>
      </c>
      <c r="E538" s="19" t="s">
        <v>254</v>
      </c>
      <c r="F538" s="24" t="s">
        <v>8</v>
      </c>
      <c r="G538" s="53">
        <v>166.5</v>
      </c>
      <c r="H538" s="53">
        <v>166.5</v>
      </c>
      <c r="I538" s="53">
        <v>166.5</v>
      </c>
    </row>
    <row r="539" spans="1:9" ht="18.75">
      <c r="A539" s="18" t="s">
        <v>110</v>
      </c>
      <c r="B539" s="19" t="s">
        <v>306</v>
      </c>
      <c r="C539" s="19" t="s">
        <v>13</v>
      </c>
      <c r="D539" s="19" t="s">
        <v>10</v>
      </c>
      <c r="E539" s="19" t="s">
        <v>254</v>
      </c>
      <c r="F539" s="24" t="s">
        <v>11</v>
      </c>
      <c r="G539" s="53">
        <v>475.5</v>
      </c>
      <c r="H539" s="53">
        <v>475.5</v>
      </c>
      <c r="I539" s="53">
        <v>475.5</v>
      </c>
    </row>
    <row r="540" spans="1:9" ht="18.75">
      <c r="A540" s="18" t="s">
        <v>111</v>
      </c>
      <c r="B540" s="19" t="s">
        <v>306</v>
      </c>
      <c r="C540" s="19" t="s">
        <v>13</v>
      </c>
      <c r="D540" s="19" t="s">
        <v>10</v>
      </c>
      <c r="E540" s="19" t="s">
        <v>254</v>
      </c>
      <c r="F540" s="24" t="s">
        <v>14</v>
      </c>
      <c r="G540" s="53">
        <v>19.5</v>
      </c>
      <c r="H540" s="53">
        <v>19.5</v>
      </c>
      <c r="I540" s="53">
        <v>19.5</v>
      </c>
    </row>
    <row r="541" spans="1:9" ht="33">
      <c r="A541" s="18" t="s">
        <v>313</v>
      </c>
      <c r="B541" s="19" t="s">
        <v>306</v>
      </c>
      <c r="C541" s="19" t="s">
        <v>13</v>
      </c>
      <c r="D541" s="19" t="s">
        <v>10</v>
      </c>
      <c r="E541" s="19" t="s">
        <v>329</v>
      </c>
      <c r="F541" s="24"/>
      <c r="G541" s="53">
        <f>G542+G543+G544</f>
        <v>1088.9</v>
      </c>
      <c r="H541" s="53">
        <f>H542+H543+H544</f>
        <v>1043.9</v>
      </c>
      <c r="I541" s="53">
        <f>I542+I543+I544</f>
        <v>1043.9</v>
      </c>
    </row>
    <row r="542" spans="1:9" ht="49.5">
      <c r="A542" s="18" t="s">
        <v>9</v>
      </c>
      <c r="B542" s="19" t="s">
        <v>306</v>
      </c>
      <c r="C542" s="19" t="s">
        <v>13</v>
      </c>
      <c r="D542" s="19" t="s">
        <v>10</v>
      </c>
      <c r="E542" s="19" t="s">
        <v>329</v>
      </c>
      <c r="F542" s="24" t="s">
        <v>8</v>
      </c>
      <c r="G542" s="53">
        <v>326.7</v>
      </c>
      <c r="H542" s="53">
        <v>316.2</v>
      </c>
      <c r="I542" s="53">
        <v>316.2</v>
      </c>
    </row>
    <row r="543" spans="1:9" ht="18.75">
      <c r="A543" s="18" t="s">
        <v>110</v>
      </c>
      <c r="B543" s="19" t="s">
        <v>306</v>
      </c>
      <c r="C543" s="19" t="s">
        <v>13</v>
      </c>
      <c r="D543" s="19" t="s">
        <v>10</v>
      </c>
      <c r="E543" s="19" t="s">
        <v>329</v>
      </c>
      <c r="F543" s="24" t="s">
        <v>11</v>
      </c>
      <c r="G543" s="53">
        <v>730.5</v>
      </c>
      <c r="H543" s="53">
        <v>696</v>
      </c>
      <c r="I543" s="53">
        <v>696</v>
      </c>
    </row>
    <row r="544" spans="1:9" ht="18.75">
      <c r="A544" s="18" t="s">
        <v>111</v>
      </c>
      <c r="B544" s="19" t="s">
        <v>306</v>
      </c>
      <c r="C544" s="19" t="s">
        <v>13</v>
      </c>
      <c r="D544" s="19" t="s">
        <v>10</v>
      </c>
      <c r="E544" s="19" t="s">
        <v>329</v>
      </c>
      <c r="F544" s="24" t="s">
        <v>14</v>
      </c>
      <c r="G544" s="53">
        <v>31.7</v>
      </c>
      <c r="H544" s="53">
        <v>31.7</v>
      </c>
      <c r="I544" s="53">
        <v>31.7</v>
      </c>
    </row>
    <row r="545" spans="1:9" ht="33">
      <c r="A545" s="18" t="s">
        <v>240</v>
      </c>
      <c r="B545" s="19" t="s">
        <v>306</v>
      </c>
      <c r="C545" s="19" t="s">
        <v>13</v>
      </c>
      <c r="D545" s="19" t="s">
        <v>10</v>
      </c>
      <c r="E545" s="19" t="s">
        <v>330</v>
      </c>
      <c r="F545" s="24"/>
      <c r="G545" s="53">
        <f>G546+G547</f>
        <v>35</v>
      </c>
      <c r="H545" s="53">
        <f>H546+H547</f>
        <v>50</v>
      </c>
      <c r="I545" s="53">
        <f>I546+I547</f>
        <v>50</v>
      </c>
    </row>
    <row r="546" spans="1:9" ht="49.5">
      <c r="A546" s="18" t="s">
        <v>9</v>
      </c>
      <c r="B546" s="19" t="s">
        <v>306</v>
      </c>
      <c r="C546" s="19" t="s">
        <v>13</v>
      </c>
      <c r="D546" s="19" t="s">
        <v>10</v>
      </c>
      <c r="E546" s="19" t="s">
        <v>330</v>
      </c>
      <c r="F546" s="24" t="s">
        <v>8</v>
      </c>
      <c r="G546" s="53">
        <v>15</v>
      </c>
      <c r="H546" s="53">
        <v>15</v>
      </c>
      <c r="I546" s="53">
        <v>15</v>
      </c>
    </row>
    <row r="547" spans="1:9" ht="18.75">
      <c r="A547" s="18" t="s">
        <v>110</v>
      </c>
      <c r="B547" s="19" t="s">
        <v>306</v>
      </c>
      <c r="C547" s="19" t="s">
        <v>13</v>
      </c>
      <c r="D547" s="19" t="s">
        <v>10</v>
      </c>
      <c r="E547" s="19" t="s">
        <v>330</v>
      </c>
      <c r="F547" s="24" t="s">
        <v>11</v>
      </c>
      <c r="G547" s="53">
        <v>20</v>
      </c>
      <c r="H547" s="53">
        <v>35</v>
      </c>
      <c r="I547" s="53">
        <v>35</v>
      </c>
    </row>
    <row r="548" spans="1:9" ht="33">
      <c r="A548" s="18" t="s">
        <v>241</v>
      </c>
      <c r="B548" s="19" t="s">
        <v>306</v>
      </c>
      <c r="C548" s="19" t="s">
        <v>13</v>
      </c>
      <c r="D548" s="19" t="s">
        <v>10</v>
      </c>
      <c r="E548" s="19" t="s">
        <v>331</v>
      </c>
      <c r="F548" s="24"/>
      <c r="G548" s="53">
        <f>G549</f>
        <v>200</v>
      </c>
      <c r="H548" s="53">
        <f>H549</f>
        <v>50</v>
      </c>
      <c r="I548" s="53">
        <f>I549</f>
        <v>50</v>
      </c>
    </row>
    <row r="549" spans="1:9" ht="18.75" customHeight="1">
      <c r="A549" s="18" t="s">
        <v>110</v>
      </c>
      <c r="B549" s="19" t="s">
        <v>306</v>
      </c>
      <c r="C549" s="19" t="s">
        <v>13</v>
      </c>
      <c r="D549" s="19" t="s">
        <v>10</v>
      </c>
      <c r="E549" s="19" t="s">
        <v>331</v>
      </c>
      <c r="F549" s="24" t="s">
        <v>11</v>
      </c>
      <c r="G549" s="25">
        <v>200</v>
      </c>
      <c r="H549" s="25">
        <v>50</v>
      </c>
      <c r="I549" s="25">
        <v>50</v>
      </c>
    </row>
    <row r="550" spans="1:9" ht="237.75" customHeight="1">
      <c r="A550" s="18" t="s">
        <v>587</v>
      </c>
      <c r="B550" s="24" t="s">
        <v>306</v>
      </c>
      <c r="C550" s="24" t="s">
        <v>13</v>
      </c>
      <c r="D550" s="24" t="s">
        <v>10</v>
      </c>
      <c r="E550" s="24" t="s">
        <v>586</v>
      </c>
      <c r="F550" s="24"/>
      <c r="G550" s="25">
        <f>G551</f>
        <v>650</v>
      </c>
      <c r="H550" s="25">
        <f>H551</f>
        <v>0</v>
      </c>
      <c r="I550" s="25">
        <f>I551</f>
        <v>0</v>
      </c>
    </row>
    <row r="551" spans="1:9" ht="18.75">
      <c r="A551" s="18" t="s">
        <v>110</v>
      </c>
      <c r="B551" s="24" t="s">
        <v>306</v>
      </c>
      <c r="C551" s="24" t="s">
        <v>13</v>
      </c>
      <c r="D551" s="24" t="s">
        <v>10</v>
      </c>
      <c r="E551" s="24" t="s">
        <v>586</v>
      </c>
      <c r="F551" s="24" t="s">
        <v>11</v>
      </c>
      <c r="G551" s="25">
        <v>650</v>
      </c>
      <c r="H551" s="25">
        <v>0</v>
      </c>
      <c r="I551" s="25">
        <v>0</v>
      </c>
    </row>
    <row r="552" spans="1:9" ht="82.5">
      <c r="A552" s="18" t="s">
        <v>588</v>
      </c>
      <c r="B552" s="24" t="s">
        <v>306</v>
      </c>
      <c r="C552" s="24" t="s">
        <v>13</v>
      </c>
      <c r="D552" s="24" t="s">
        <v>10</v>
      </c>
      <c r="E552" s="24" t="s">
        <v>589</v>
      </c>
      <c r="F552" s="24"/>
      <c r="G552" s="25">
        <f>G553+G554+G555</f>
        <v>3937.3</v>
      </c>
      <c r="H552" s="25">
        <f>H553+H554+H555</f>
        <v>0</v>
      </c>
      <c r="I552" s="25">
        <f>I553+I554+I555</f>
        <v>0</v>
      </c>
    </row>
    <row r="553" spans="1:9" ht="49.5">
      <c r="A553" s="18" t="s">
        <v>9</v>
      </c>
      <c r="B553" s="24" t="s">
        <v>306</v>
      </c>
      <c r="C553" s="24" t="s">
        <v>13</v>
      </c>
      <c r="D553" s="24" t="s">
        <v>10</v>
      </c>
      <c r="E553" s="24" t="s">
        <v>589</v>
      </c>
      <c r="F553" s="24" t="s">
        <v>8</v>
      </c>
      <c r="G553" s="25">
        <v>1277.3</v>
      </c>
      <c r="H553" s="25">
        <v>0</v>
      </c>
      <c r="I553" s="25">
        <v>0</v>
      </c>
    </row>
    <row r="554" spans="1:9" ht="18.75">
      <c r="A554" s="18" t="s">
        <v>110</v>
      </c>
      <c r="B554" s="24" t="s">
        <v>306</v>
      </c>
      <c r="C554" s="24" t="s">
        <v>13</v>
      </c>
      <c r="D554" s="24" t="s">
        <v>10</v>
      </c>
      <c r="E554" s="24" t="s">
        <v>589</v>
      </c>
      <c r="F554" s="24" t="s">
        <v>11</v>
      </c>
      <c r="G554" s="25">
        <v>2530</v>
      </c>
      <c r="H554" s="25">
        <v>0</v>
      </c>
      <c r="I554" s="25">
        <v>0</v>
      </c>
    </row>
    <row r="555" spans="1:9" ht="18.75">
      <c r="A555" s="18" t="s">
        <v>111</v>
      </c>
      <c r="B555" s="24" t="s">
        <v>306</v>
      </c>
      <c r="C555" s="24" t="s">
        <v>13</v>
      </c>
      <c r="D555" s="24" t="s">
        <v>10</v>
      </c>
      <c r="E555" s="24" t="s">
        <v>589</v>
      </c>
      <c r="F555" s="24" t="s">
        <v>14</v>
      </c>
      <c r="G555" s="25">
        <v>130</v>
      </c>
      <c r="H555" s="25">
        <v>0</v>
      </c>
      <c r="I555" s="25">
        <v>0</v>
      </c>
    </row>
    <row r="556" spans="1:9" ht="49.5">
      <c r="A556" s="18" t="s">
        <v>314</v>
      </c>
      <c r="B556" s="19" t="s">
        <v>306</v>
      </c>
      <c r="C556" s="19" t="s">
        <v>19</v>
      </c>
      <c r="D556" s="19"/>
      <c r="E556" s="19"/>
      <c r="F556" s="24"/>
      <c r="G556" s="25">
        <f>G557+G559+G561+G563+G565+G567+G575+G569+G571+G573+G577+G579+G581+G583</f>
        <v>6510.8</v>
      </c>
      <c r="H556" s="25">
        <f>H559+H561+H563+H565+H567+H575+H569+H571+H573+H577+H579+H581</f>
        <v>400</v>
      </c>
      <c r="I556" s="25">
        <f>I559+I561+I563+I565+I567+I575+I569+I571+I573+I577+I579+I581</f>
        <v>400</v>
      </c>
    </row>
    <row r="557" spans="1:9" ht="33">
      <c r="A557" s="18" t="s">
        <v>313</v>
      </c>
      <c r="B557" s="19" t="s">
        <v>306</v>
      </c>
      <c r="C557" s="19" t="s">
        <v>19</v>
      </c>
      <c r="D557" s="19" t="s">
        <v>10</v>
      </c>
      <c r="E557" s="19" t="s">
        <v>329</v>
      </c>
      <c r="F557" s="24"/>
      <c r="G557" s="25">
        <f>G558</f>
        <v>27</v>
      </c>
      <c r="H557" s="25">
        <f>H558</f>
        <v>27</v>
      </c>
      <c r="I557" s="25">
        <f>I558</f>
        <v>27</v>
      </c>
    </row>
    <row r="558" spans="1:9" ht="18.75">
      <c r="A558" s="18" t="s">
        <v>110</v>
      </c>
      <c r="B558" s="19" t="s">
        <v>306</v>
      </c>
      <c r="C558" s="19" t="s">
        <v>19</v>
      </c>
      <c r="D558" s="19" t="s">
        <v>10</v>
      </c>
      <c r="E558" s="19" t="s">
        <v>329</v>
      </c>
      <c r="F558" s="24" t="s">
        <v>11</v>
      </c>
      <c r="G558" s="25">
        <v>27</v>
      </c>
      <c r="H558" s="25">
        <v>27</v>
      </c>
      <c r="I558" s="25">
        <v>27</v>
      </c>
    </row>
    <row r="559" spans="1:9" ht="33">
      <c r="A559" s="18" t="s">
        <v>315</v>
      </c>
      <c r="B559" s="19" t="s">
        <v>306</v>
      </c>
      <c r="C559" s="19" t="s">
        <v>19</v>
      </c>
      <c r="D559" s="19" t="s">
        <v>10</v>
      </c>
      <c r="E559" s="19" t="s">
        <v>332</v>
      </c>
      <c r="F559" s="24"/>
      <c r="G559" s="25">
        <f>G560</f>
        <v>0</v>
      </c>
      <c r="H559" s="25">
        <f>H560</f>
        <v>0</v>
      </c>
      <c r="I559" s="25">
        <f>I560</f>
        <v>0</v>
      </c>
    </row>
    <row r="560" spans="1:9" ht="18.75">
      <c r="A560" s="18" t="s">
        <v>110</v>
      </c>
      <c r="B560" s="19" t="s">
        <v>306</v>
      </c>
      <c r="C560" s="19" t="s">
        <v>19</v>
      </c>
      <c r="D560" s="19" t="s">
        <v>10</v>
      </c>
      <c r="E560" s="19" t="s">
        <v>332</v>
      </c>
      <c r="F560" s="24" t="s">
        <v>11</v>
      </c>
      <c r="G560" s="25">
        <v>0</v>
      </c>
      <c r="H560" s="25">
        <v>0</v>
      </c>
      <c r="I560" s="25">
        <v>0</v>
      </c>
    </row>
    <row r="561" spans="1:9" ht="33">
      <c r="A561" s="18" t="s">
        <v>316</v>
      </c>
      <c r="B561" s="19" t="s">
        <v>306</v>
      </c>
      <c r="C561" s="19" t="s">
        <v>19</v>
      </c>
      <c r="D561" s="19" t="s">
        <v>10</v>
      </c>
      <c r="E561" s="19" t="s">
        <v>333</v>
      </c>
      <c r="F561" s="24"/>
      <c r="G561" s="25">
        <f>G562</f>
        <v>0</v>
      </c>
      <c r="H561" s="25">
        <f>H562</f>
        <v>50</v>
      </c>
      <c r="I561" s="25">
        <f>I562</f>
        <v>50</v>
      </c>
    </row>
    <row r="562" spans="1:9" ht="18.75">
      <c r="A562" s="18" t="s">
        <v>110</v>
      </c>
      <c r="B562" s="19" t="s">
        <v>306</v>
      </c>
      <c r="C562" s="19" t="s">
        <v>19</v>
      </c>
      <c r="D562" s="19" t="s">
        <v>10</v>
      </c>
      <c r="E562" s="19" t="s">
        <v>333</v>
      </c>
      <c r="F562" s="24" t="s">
        <v>11</v>
      </c>
      <c r="G562" s="25">
        <v>0</v>
      </c>
      <c r="H562" s="25">
        <v>50</v>
      </c>
      <c r="I562" s="25">
        <v>50</v>
      </c>
    </row>
    <row r="563" spans="1:9" ht="18.75">
      <c r="A563" s="18" t="s">
        <v>412</v>
      </c>
      <c r="B563" s="19" t="s">
        <v>306</v>
      </c>
      <c r="C563" s="19" t="s">
        <v>19</v>
      </c>
      <c r="D563" s="19" t="s">
        <v>10</v>
      </c>
      <c r="E563" s="19" t="s">
        <v>334</v>
      </c>
      <c r="F563" s="24"/>
      <c r="G563" s="25">
        <f>G564</f>
        <v>249.9</v>
      </c>
      <c r="H563" s="25">
        <f>H564</f>
        <v>0</v>
      </c>
      <c r="I563" s="25">
        <f>I564</f>
        <v>0</v>
      </c>
    </row>
    <row r="564" spans="1:9" ht="18.75">
      <c r="A564" s="18" t="s">
        <v>110</v>
      </c>
      <c r="B564" s="19" t="s">
        <v>306</v>
      </c>
      <c r="C564" s="19" t="s">
        <v>19</v>
      </c>
      <c r="D564" s="19" t="s">
        <v>10</v>
      </c>
      <c r="E564" s="19" t="s">
        <v>334</v>
      </c>
      <c r="F564" s="24" t="s">
        <v>11</v>
      </c>
      <c r="G564" s="25">
        <v>249.9</v>
      </c>
      <c r="H564" s="25">
        <v>0</v>
      </c>
      <c r="I564" s="25">
        <v>0</v>
      </c>
    </row>
    <row r="565" spans="1:9" ht="66">
      <c r="A565" s="18" t="s">
        <v>311</v>
      </c>
      <c r="B565" s="19" t="s">
        <v>306</v>
      </c>
      <c r="C565" s="19" t="s">
        <v>19</v>
      </c>
      <c r="D565" s="19" t="s">
        <v>10</v>
      </c>
      <c r="E565" s="19" t="s">
        <v>335</v>
      </c>
      <c r="F565" s="24"/>
      <c r="G565" s="25">
        <f>G566</f>
        <v>0</v>
      </c>
      <c r="H565" s="25">
        <f>H566</f>
        <v>0</v>
      </c>
      <c r="I565" s="25">
        <f>I566</f>
        <v>0</v>
      </c>
    </row>
    <row r="566" spans="1:9" ht="18.75">
      <c r="A566" s="18" t="s">
        <v>110</v>
      </c>
      <c r="B566" s="19" t="s">
        <v>306</v>
      </c>
      <c r="C566" s="19" t="s">
        <v>19</v>
      </c>
      <c r="D566" s="19" t="s">
        <v>10</v>
      </c>
      <c r="E566" s="19" t="s">
        <v>335</v>
      </c>
      <c r="F566" s="24" t="s">
        <v>11</v>
      </c>
      <c r="G566" s="25">
        <v>0</v>
      </c>
      <c r="H566" s="25">
        <v>0</v>
      </c>
      <c r="I566" s="25">
        <v>0</v>
      </c>
    </row>
    <row r="567" spans="1:9" ht="85.5" customHeight="1">
      <c r="A567" s="18" t="s">
        <v>317</v>
      </c>
      <c r="B567" s="19" t="s">
        <v>306</v>
      </c>
      <c r="C567" s="19" t="s">
        <v>19</v>
      </c>
      <c r="D567" s="19" t="s">
        <v>10</v>
      </c>
      <c r="E567" s="19" t="s">
        <v>336</v>
      </c>
      <c r="F567" s="24"/>
      <c r="G567" s="25">
        <f>G568</f>
        <v>160</v>
      </c>
      <c r="H567" s="25">
        <f>H568</f>
        <v>0</v>
      </c>
      <c r="I567" s="25">
        <f>I568</f>
        <v>0</v>
      </c>
    </row>
    <row r="568" spans="1:9" ht="18.75">
      <c r="A568" s="18" t="s">
        <v>110</v>
      </c>
      <c r="B568" s="19" t="s">
        <v>306</v>
      </c>
      <c r="C568" s="19" t="s">
        <v>19</v>
      </c>
      <c r="D568" s="19" t="s">
        <v>10</v>
      </c>
      <c r="E568" s="19" t="s">
        <v>336</v>
      </c>
      <c r="F568" s="24" t="s">
        <v>11</v>
      </c>
      <c r="G568" s="25">
        <v>160</v>
      </c>
      <c r="H568" s="25">
        <v>0</v>
      </c>
      <c r="I568" s="25">
        <v>0</v>
      </c>
    </row>
    <row r="569" spans="1:9" ht="33">
      <c r="A569" s="18" t="s">
        <v>318</v>
      </c>
      <c r="B569" s="19" t="s">
        <v>306</v>
      </c>
      <c r="C569" s="19" t="s">
        <v>19</v>
      </c>
      <c r="D569" s="19" t="s">
        <v>10</v>
      </c>
      <c r="E569" s="19" t="s">
        <v>337</v>
      </c>
      <c r="F569" s="24"/>
      <c r="G569" s="25">
        <f>G570</f>
        <v>132.3</v>
      </c>
      <c r="H569" s="25">
        <f>H570</f>
        <v>0</v>
      </c>
      <c r="I569" s="25">
        <f>I570</f>
        <v>0</v>
      </c>
    </row>
    <row r="570" spans="1:9" ht="18.75">
      <c r="A570" s="18" t="s">
        <v>110</v>
      </c>
      <c r="B570" s="19" t="s">
        <v>306</v>
      </c>
      <c r="C570" s="19" t="s">
        <v>19</v>
      </c>
      <c r="D570" s="19" t="s">
        <v>10</v>
      </c>
      <c r="E570" s="19" t="s">
        <v>337</v>
      </c>
      <c r="F570" s="24" t="s">
        <v>11</v>
      </c>
      <c r="G570" s="25">
        <v>132.3</v>
      </c>
      <c r="H570" s="25">
        <v>0</v>
      </c>
      <c r="I570" s="25">
        <v>0</v>
      </c>
    </row>
    <row r="571" spans="1:9" ht="33">
      <c r="A571" s="18" t="s">
        <v>240</v>
      </c>
      <c r="B571" s="19" t="s">
        <v>306</v>
      </c>
      <c r="C571" s="19" t="s">
        <v>19</v>
      </c>
      <c r="D571" s="19" t="s">
        <v>10</v>
      </c>
      <c r="E571" s="19" t="s">
        <v>338</v>
      </c>
      <c r="F571" s="24"/>
      <c r="G571" s="25">
        <f>G572</f>
        <v>0</v>
      </c>
      <c r="H571" s="25">
        <f>H572</f>
        <v>50</v>
      </c>
      <c r="I571" s="25">
        <f>I572</f>
        <v>50</v>
      </c>
    </row>
    <row r="572" spans="1:9" ht="18.75">
      <c r="A572" s="18" t="s">
        <v>110</v>
      </c>
      <c r="B572" s="19" t="s">
        <v>306</v>
      </c>
      <c r="C572" s="19" t="s">
        <v>19</v>
      </c>
      <c r="D572" s="19" t="s">
        <v>10</v>
      </c>
      <c r="E572" s="19" t="s">
        <v>338</v>
      </c>
      <c r="F572" s="24" t="s">
        <v>11</v>
      </c>
      <c r="G572" s="25">
        <v>0</v>
      </c>
      <c r="H572" s="25">
        <v>50</v>
      </c>
      <c r="I572" s="25">
        <v>50</v>
      </c>
    </row>
    <row r="573" spans="1:9" ht="18.75">
      <c r="A573" s="18" t="s">
        <v>319</v>
      </c>
      <c r="B573" s="19" t="s">
        <v>306</v>
      </c>
      <c r="C573" s="19" t="s">
        <v>19</v>
      </c>
      <c r="D573" s="19" t="s">
        <v>10</v>
      </c>
      <c r="E573" s="19" t="s">
        <v>339</v>
      </c>
      <c r="F573" s="24"/>
      <c r="G573" s="25">
        <f>G574</f>
        <v>100</v>
      </c>
      <c r="H573" s="25">
        <f>H574</f>
        <v>0</v>
      </c>
      <c r="I573" s="25">
        <f>I574</f>
        <v>0</v>
      </c>
    </row>
    <row r="574" spans="1:9" ht="18.75">
      <c r="A574" s="18" t="s">
        <v>110</v>
      </c>
      <c r="B574" s="19" t="s">
        <v>306</v>
      </c>
      <c r="C574" s="19" t="s">
        <v>19</v>
      </c>
      <c r="D574" s="19" t="s">
        <v>10</v>
      </c>
      <c r="E574" s="19" t="s">
        <v>339</v>
      </c>
      <c r="F574" s="24" t="s">
        <v>11</v>
      </c>
      <c r="G574" s="25">
        <v>100</v>
      </c>
      <c r="H574" s="25">
        <v>0</v>
      </c>
      <c r="I574" s="25">
        <v>0</v>
      </c>
    </row>
    <row r="575" spans="1:9" ht="18.75">
      <c r="A575" s="18" t="s">
        <v>438</v>
      </c>
      <c r="B575" s="19" t="s">
        <v>306</v>
      </c>
      <c r="C575" s="19" t="s">
        <v>19</v>
      </c>
      <c r="D575" s="19" t="s">
        <v>10</v>
      </c>
      <c r="E575" s="19" t="s">
        <v>437</v>
      </c>
      <c r="F575" s="24"/>
      <c r="G575" s="25">
        <f>G576</f>
        <v>50</v>
      </c>
      <c r="H575" s="25">
        <f>H576</f>
        <v>0</v>
      </c>
      <c r="I575" s="25">
        <f>I576</f>
        <v>0</v>
      </c>
    </row>
    <row r="576" spans="1:9" ht="18.75">
      <c r="A576" s="18" t="s">
        <v>110</v>
      </c>
      <c r="B576" s="19" t="s">
        <v>306</v>
      </c>
      <c r="C576" s="19" t="s">
        <v>19</v>
      </c>
      <c r="D576" s="19" t="s">
        <v>10</v>
      </c>
      <c r="E576" s="19" t="s">
        <v>437</v>
      </c>
      <c r="F576" s="24" t="s">
        <v>11</v>
      </c>
      <c r="G576" s="25">
        <v>50</v>
      </c>
      <c r="H576" s="25">
        <v>0</v>
      </c>
      <c r="I576" s="25">
        <v>0</v>
      </c>
    </row>
    <row r="577" spans="1:9" ht="33">
      <c r="A577" s="18" t="s">
        <v>312</v>
      </c>
      <c r="B577" s="19" t="s">
        <v>306</v>
      </c>
      <c r="C577" s="19" t="s">
        <v>19</v>
      </c>
      <c r="D577" s="19" t="s">
        <v>10</v>
      </c>
      <c r="E577" s="19" t="s">
        <v>340</v>
      </c>
      <c r="F577" s="24"/>
      <c r="G577" s="25">
        <f>G578</f>
        <v>439.1</v>
      </c>
      <c r="H577" s="25">
        <f>H578</f>
        <v>300</v>
      </c>
      <c r="I577" s="25">
        <f>I578</f>
        <v>300</v>
      </c>
    </row>
    <row r="578" spans="1:9" ht="18.75">
      <c r="A578" s="18" t="s">
        <v>110</v>
      </c>
      <c r="B578" s="19" t="s">
        <v>306</v>
      </c>
      <c r="C578" s="19" t="s">
        <v>19</v>
      </c>
      <c r="D578" s="19" t="s">
        <v>10</v>
      </c>
      <c r="E578" s="19" t="s">
        <v>340</v>
      </c>
      <c r="F578" s="24" t="s">
        <v>11</v>
      </c>
      <c r="G578" s="25">
        <v>439.1</v>
      </c>
      <c r="H578" s="25">
        <v>300</v>
      </c>
      <c r="I578" s="25">
        <v>300</v>
      </c>
    </row>
    <row r="579" spans="1:9" ht="49.5">
      <c r="A579" s="18" t="s">
        <v>441</v>
      </c>
      <c r="B579" s="19" t="s">
        <v>306</v>
      </c>
      <c r="C579" s="19" t="s">
        <v>19</v>
      </c>
      <c r="D579" s="19" t="s">
        <v>10</v>
      </c>
      <c r="E579" s="19" t="s">
        <v>439</v>
      </c>
      <c r="F579" s="24"/>
      <c r="G579" s="25">
        <f>G580</f>
        <v>0</v>
      </c>
      <c r="H579" s="25">
        <f>H580</f>
        <v>0</v>
      </c>
      <c r="I579" s="25">
        <f>I580</f>
        <v>0</v>
      </c>
    </row>
    <row r="580" spans="1:9" ht="18.75">
      <c r="A580" s="18" t="s">
        <v>110</v>
      </c>
      <c r="B580" s="19" t="s">
        <v>306</v>
      </c>
      <c r="C580" s="19" t="s">
        <v>19</v>
      </c>
      <c r="D580" s="19" t="s">
        <v>10</v>
      </c>
      <c r="E580" s="19" t="s">
        <v>439</v>
      </c>
      <c r="F580" s="24" t="s">
        <v>11</v>
      </c>
      <c r="G580" s="25">
        <v>0</v>
      </c>
      <c r="H580" s="25">
        <v>0</v>
      </c>
      <c r="I580" s="25">
        <v>0</v>
      </c>
    </row>
    <row r="581" spans="1:9" ht="33">
      <c r="A581" s="18" t="s">
        <v>442</v>
      </c>
      <c r="B581" s="19" t="s">
        <v>306</v>
      </c>
      <c r="C581" s="19" t="s">
        <v>19</v>
      </c>
      <c r="D581" s="19" t="s">
        <v>10</v>
      </c>
      <c r="E581" s="19" t="s">
        <v>440</v>
      </c>
      <c r="F581" s="24"/>
      <c r="G581" s="25">
        <f>G582</f>
        <v>2642.5</v>
      </c>
      <c r="H581" s="25">
        <f>H582</f>
        <v>0</v>
      </c>
      <c r="I581" s="25">
        <f>I582</f>
        <v>0</v>
      </c>
    </row>
    <row r="582" spans="1:9" ht="18.75">
      <c r="A582" s="18" t="s">
        <v>110</v>
      </c>
      <c r="B582" s="19" t="s">
        <v>306</v>
      </c>
      <c r="C582" s="19" t="s">
        <v>19</v>
      </c>
      <c r="D582" s="19" t="s">
        <v>10</v>
      </c>
      <c r="E582" s="19" t="s">
        <v>440</v>
      </c>
      <c r="F582" s="24" t="s">
        <v>11</v>
      </c>
      <c r="G582" s="25">
        <v>2642.5</v>
      </c>
      <c r="H582" s="25">
        <v>0</v>
      </c>
      <c r="I582" s="25">
        <v>0</v>
      </c>
    </row>
    <row r="583" spans="1:9" ht="82.5">
      <c r="A583" s="18" t="s">
        <v>588</v>
      </c>
      <c r="B583" s="19" t="s">
        <v>306</v>
      </c>
      <c r="C583" s="19" t="s">
        <v>19</v>
      </c>
      <c r="D583" s="19" t="s">
        <v>10</v>
      </c>
      <c r="E583" s="24" t="s">
        <v>589</v>
      </c>
      <c r="F583" s="24"/>
      <c r="G583" s="25">
        <f>G584</f>
        <v>2710</v>
      </c>
      <c r="H583" s="25">
        <f>H584</f>
        <v>0</v>
      </c>
      <c r="I583" s="25">
        <f>I584</f>
        <v>0</v>
      </c>
    </row>
    <row r="584" spans="1:9" ht="18.75">
      <c r="A584" s="18" t="s">
        <v>110</v>
      </c>
      <c r="B584" s="19" t="s">
        <v>306</v>
      </c>
      <c r="C584" s="19" t="s">
        <v>19</v>
      </c>
      <c r="D584" s="19" t="s">
        <v>10</v>
      </c>
      <c r="E584" s="24" t="s">
        <v>589</v>
      </c>
      <c r="F584" s="24" t="s">
        <v>11</v>
      </c>
      <c r="G584" s="25">
        <v>2710</v>
      </c>
      <c r="H584" s="25">
        <v>0</v>
      </c>
      <c r="I584" s="25">
        <v>0</v>
      </c>
    </row>
    <row r="585" spans="1:9" ht="82.5">
      <c r="A585" s="60" t="s">
        <v>534</v>
      </c>
      <c r="B585" s="61" t="s">
        <v>320</v>
      </c>
      <c r="C585" s="32"/>
      <c r="D585" s="32"/>
      <c r="E585" s="32"/>
      <c r="F585" s="33"/>
      <c r="G585" s="35">
        <f>G586+G597</f>
        <v>28480.3</v>
      </c>
      <c r="H585" s="35">
        <f>H586+H597</f>
        <v>16365</v>
      </c>
      <c r="I585" s="35">
        <f>I586+I597</f>
        <v>16450</v>
      </c>
    </row>
    <row r="586" spans="1:9" ht="49.5">
      <c r="A586" s="18" t="s">
        <v>325</v>
      </c>
      <c r="B586" s="19" t="s">
        <v>320</v>
      </c>
      <c r="C586" s="19" t="s">
        <v>7</v>
      </c>
      <c r="D586" s="19"/>
      <c r="E586" s="19"/>
      <c r="F586" s="24"/>
      <c r="G586" s="25">
        <f>G587+G589+G591+G593+G595</f>
        <v>10392</v>
      </c>
      <c r="H586" s="25">
        <f>H587+H589+H591+H593</f>
        <v>965</v>
      </c>
      <c r="I586" s="25">
        <f>I587+I589+I591+I593</f>
        <v>1050</v>
      </c>
    </row>
    <row r="587" spans="1:9" ht="33">
      <c r="A587" s="18" t="s">
        <v>113</v>
      </c>
      <c r="B587" s="19" t="s">
        <v>320</v>
      </c>
      <c r="C587" s="19" t="s">
        <v>7</v>
      </c>
      <c r="D587" s="19" t="s">
        <v>10</v>
      </c>
      <c r="E587" s="19" t="s">
        <v>93</v>
      </c>
      <c r="F587" s="24"/>
      <c r="G587" s="25">
        <f>G588</f>
        <v>940</v>
      </c>
      <c r="H587" s="25">
        <f>H588</f>
        <v>750</v>
      </c>
      <c r="I587" s="25">
        <f>I588</f>
        <v>750</v>
      </c>
    </row>
    <row r="588" spans="1:9" ht="18.75">
      <c r="A588" s="18" t="s">
        <v>110</v>
      </c>
      <c r="B588" s="19" t="s">
        <v>320</v>
      </c>
      <c r="C588" s="19" t="s">
        <v>7</v>
      </c>
      <c r="D588" s="19" t="s">
        <v>10</v>
      </c>
      <c r="E588" s="19" t="s">
        <v>93</v>
      </c>
      <c r="F588" s="19" t="s">
        <v>11</v>
      </c>
      <c r="G588" s="25">
        <v>940</v>
      </c>
      <c r="H588" s="25">
        <v>750</v>
      </c>
      <c r="I588" s="25">
        <v>750</v>
      </c>
    </row>
    <row r="589" spans="1:9" ht="66">
      <c r="A589" s="18" t="s">
        <v>321</v>
      </c>
      <c r="B589" s="19" t="s">
        <v>320</v>
      </c>
      <c r="C589" s="19" t="s">
        <v>7</v>
      </c>
      <c r="D589" s="19" t="s">
        <v>10</v>
      </c>
      <c r="E589" s="19" t="s">
        <v>342</v>
      </c>
      <c r="F589" s="24"/>
      <c r="G589" s="25">
        <f>G590</f>
        <v>337</v>
      </c>
      <c r="H589" s="25">
        <f>H590</f>
        <v>140</v>
      </c>
      <c r="I589" s="25">
        <f>I590</f>
        <v>190</v>
      </c>
    </row>
    <row r="590" spans="1:9" ht="18.75">
      <c r="A590" s="18" t="s">
        <v>110</v>
      </c>
      <c r="B590" s="19" t="s">
        <v>320</v>
      </c>
      <c r="C590" s="19" t="s">
        <v>7</v>
      </c>
      <c r="D590" s="19" t="s">
        <v>10</v>
      </c>
      <c r="E590" s="19" t="s">
        <v>342</v>
      </c>
      <c r="F590" s="19" t="s">
        <v>11</v>
      </c>
      <c r="G590" s="25">
        <v>337</v>
      </c>
      <c r="H590" s="25">
        <v>140</v>
      </c>
      <c r="I590" s="25">
        <v>190</v>
      </c>
    </row>
    <row r="591" spans="1:9" ht="49.5">
      <c r="A591" s="18" t="s">
        <v>322</v>
      </c>
      <c r="B591" s="19" t="s">
        <v>320</v>
      </c>
      <c r="C591" s="19" t="s">
        <v>7</v>
      </c>
      <c r="D591" s="19" t="s">
        <v>10</v>
      </c>
      <c r="E591" s="19" t="s">
        <v>343</v>
      </c>
      <c r="F591" s="24"/>
      <c r="G591" s="25">
        <f>G592</f>
        <v>50</v>
      </c>
      <c r="H591" s="25">
        <f>H592</f>
        <v>10</v>
      </c>
      <c r="I591" s="25">
        <f>I592</f>
        <v>10</v>
      </c>
    </row>
    <row r="592" spans="1:9" ht="18.75">
      <c r="A592" s="18" t="s">
        <v>110</v>
      </c>
      <c r="B592" s="19" t="s">
        <v>320</v>
      </c>
      <c r="C592" s="19" t="s">
        <v>7</v>
      </c>
      <c r="D592" s="19" t="s">
        <v>10</v>
      </c>
      <c r="E592" s="19" t="s">
        <v>343</v>
      </c>
      <c r="F592" s="24" t="s">
        <v>11</v>
      </c>
      <c r="G592" s="25">
        <v>50</v>
      </c>
      <c r="H592" s="25">
        <v>10</v>
      </c>
      <c r="I592" s="25">
        <v>10</v>
      </c>
    </row>
    <row r="593" spans="1:9" ht="18.75">
      <c r="A593" s="18" t="s">
        <v>323</v>
      </c>
      <c r="B593" s="19" t="s">
        <v>320</v>
      </c>
      <c r="C593" s="19" t="s">
        <v>7</v>
      </c>
      <c r="D593" s="19" t="s">
        <v>10</v>
      </c>
      <c r="E593" s="19" t="s">
        <v>344</v>
      </c>
      <c r="F593" s="24"/>
      <c r="G593" s="25">
        <f>G594</f>
        <v>65</v>
      </c>
      <c r="H593" s="25">
        <f>H594</f>
        <v>65</v>
      </c>
      <c r="I593" s="25">
        <f>I594</f>
        <v>100</v>
      </c>
    </row>
    <row r="594" spans="1:9" ht="18.75">
      <c r="A594" s="18" t="s">
        <v>110</v>
      </c>
      <c r="B594" s="19" t="s">
        <v>320</v>
      </c>
      <c r="C594" s="19" t="s">
        <v>7</v>
      </c>
      <c r="D594" s="19" t="s">
        <v>10</v>
      </c>
      <c r="E594" s="19" t="s">
        <v>344</v>
      </c>
      <c r="F594" s="24" t="s">
        <v>11</v>
      </c>
      <c r="G594" s="25">
        <v>65</v>
      </c>
      <c r="H594" s="25">
        <v>65</v>
      </c>
      <c r="I594" s="25">
        <v>100</v>
      </c>
    </row>
    <row r="595" spans="1:9" ht="33">
      <c r="A595" s="18" t="s">
        <v>521</v>
      </c>
      <c r="B595" s="19" t="s">
        <v>320</v>
      </c>
      <c r="C595" s="19" t="s">
        <v>7</v>
      </c>
      <c r="D595" s="19" t="s">
        <v>10</v>
      </c>
      <c r="E595" s="24" t="s">
        <v>520</v>
      </c>
      <c r="F595" s="24"/>
      <c r="G595" s="25">
        <f>G596</f>
        <v>9000</v>
      </c>
      <c r="H595" s="25">
        <f>H596</f>
        <v>0</v>
      </c>
      <c r="I595" s="25">
        <f>I596</f>
        <v>0</v>
      </c>
    </row>
    <row r="596" spans="1:9" ht="18.75">
      <c r="A596" s="18" t="s">
        <v>12</v>
      </c>
      <c r="B596" s="19" t="s">
        <v>320</v>
      </c>
      <c r="C596" s="19" t="s">
        <v>7</v>
      </c>
      <c r="D596" s="19" t="s">
        <v>10</v>
      </c>
      <c r="E596" s="24" t="s">
        <v>520</v>
      </c>
      <c r="F596" s="24" t="s">
        <v>11</v>
      </c>
      <c r="G596" s="25">
        <f>2500+6500</f>
        <v>9000</v>
      </c>
      <c r="H596" s="25">
        <v>0</v>
      </c>
      <c r="I596" s="25">
        <v>0</v>
      </c>
    </row>
    <row r="597" spans="1:9" ht="49.5">
      <c r="A597" s="18" t="s">
        <v>326</v>
      </c>
      <c r="B597" s="19" t="s">
        <v>320</v>
      </c>
      <c r="C597" s="19" t="s">
        <v>13</v>
      </c>
      <c r="D597" s="19"/>
      <c r="E597" s="19"/>
      <c r="F597" s="24"/>
      <c r="G597" s="25">
        <f>G598+G600</f>
        <v>18088.3</v>
      </c>
      <c r="H597" s="25">
        <f>H598+H600</f>
        <v>15400</v>
      </c>
      <c r="I597" s="25">
        <f>I598+I600</f>
        <v>15400</v>
      </c>
    </row>
    <row r="598" spans="1:9" ht="33">
      <c r="A598" s="18" t="s">
        <v>113</v>
      </c>
      <c r="B598" s="19" t="s">
        <v>320</v>
      </c>
      <c r="C598" s="19" t="s">
        <v>13</v>
      </c>
      <c r="D598" s="19" t="s">
        <v>10</v>
      </c>
      <c r="E598" s="19" t="s">
        <v>93</v>
      </c>
      <c r="F598" s="24"/>
      <c r="G598" s="25">
        <f>G599</f>
        <v>13610</v>
      </c>
      <c r="H598" s="25">
        <f>H599</f>
        <v>10900</v>
      </c>
      <c r="I598" s="25">
        <f>I599</f>
        <v>10900</v>
      </c>
    </row>
    <row r="599" spans="1:9" ht="18.75">
      <c r="A599" s="18" t="s">
        <v>110</v>
      </c>
      <c r="B599" s="19" t="s">
        <v>320</v>
      </c>
      <c r="C599" s="19" t="s">
        <v>13</v>
      </c>
      <c r="D599" s="19" t="s">
        <v>10</v>
      </c>
      <c r="E599" s="19" t="s">
        <v>93</v>
      </c>
      <c r="F599" s="24" t="s">
        <v>11</v>
      </c>
      <c r="G599" s="25">
        <f>5750+7860</f>
        <v>13610</v>
      </c>
      <c r="H599" s="25">
        <f>4550+6350</f>
        <v>10900</v>
      </c>
      <c r="I599" s="25">
        <f>4550+6350</f>
        <v>10900</v>
      </c>
    </row>
    <row r="600" spans="1:9" ht="66">
      <c r="A600" s="18" t="s">
        <v>324</v>
      </c>
      <c r="B600" s="19" t="s">
        <v>320</v>
      </c>
      <c r="C600" s="19" t="s">
        <v>13</v>
      </c>
      <c r="D600" s="19" t="s">
        <v>10</v>
      </c>
      <c r="E600" s="19" t="s">
        <v>345</v>
      </c>
      <c r="F600" s="24"/>
      <c r="G600" s="25">
        <f>G601</f>
        <v>4478.3</v>
      </c>
      <c r="H600" s="25">
        <f>H601</f>
        <v>4500</v>
      </c>
      <c r="I600" s="25">
        <f>I601</f>
        <v>4500</v>
      </c>
    </row>
    <row r="601" spans="1:9" ht="18.75">
      <c r="A601" s="18" t="s">
        <v>110</v>
      </c>
      <c r="B601" s="19" t="s">
        <v>320</v>
      </c>
      <c r="C601" s="19" t="s">
        <v>13</v>
      </c>
      <c r="D601" s="19" t="s">
        <v>10</v>
      </c>
      <c r="E601" s="19" t="s">
        <v>345</v>
      </c>
      <c r="F601" s="19" t="s">
        <v>11</v>
      </c>
      <c r="G601" s="25">
        <v>4478.3</v>
      </c>
      <c r="H601" s="25">
        <v>4500</v>
      </c>
      <c r="I601" s="25">
        <v>4500</v>
      </c>
    </row>
    <row r="602" spans="1:9" ht="148.5">
      <c r="A602" s="28" t="s">
        <v>538</v>
      </c>
      <c r="B602" s="22" t="s">
        <v>358</v>
      </c>
      <c r="C602" s="19"/>
      <c r="D602" s="19"/>
      <c r="E602" s="19"/>
      <c r="F602" s="24"/>
      <c r="G602" s="64">
        <f>G603+G605</f>
        <v>2000</v>
      </c>
      <c r="H602" s="64">
        <f>H603+H605</f>
        <v>2260</v>
      </c>
      <c r="I602" s="64">
        <f>I603+I605</f>
        <v>2200</v>
      </c>
    </row>
    <row r="603" spans="1:9" ht="49.5">
      <c r="A603" s="18" t="s">
        <v>359</v>
      </c>
      <c r="B603" s="19" t="s">
        <v>358</v>
      </c>
      <c r="C603" s="19" t="s">
        <v>75</v>
      </c>
      <c r="D603" s="19" t="s">
        <v>10</v>
      </c>
      <c r="E603" s="19" t="s">
        <v>369</v>
      </c>
      <c r="F603" s="24"/>
      <c r="G603" s="25">
        <f>G604</f>
        <v>2000</v>
      </c>
      <c r="H603" s="25">
        <f>H604</f>
        <v>2000</v>
      </c>
      <c r="I603" s="25">
        <f>I604</f>
        <v>2000</v>
      </c>
    </row>
    <row r="604" spans="1:9" ht="49.5">
      <c r="A604" s="18" t="s">
        <v>9</v>
      </c>
      <c r="B604" s="19" t="s">
        <v>358</v>
      </c>
      <c r="C604" s="19" t="s">
        <v>75</v>
      </c>
      <c r="D604" s="19" t="s">
        <v>10</v>
      </c>
      <c r="E604" s="19" t="s">
        <v>369</v>
      </c>
      <c r="F604" s="24" t="s">
        <v>8</v>
      </c>
      <c r="G604" s="25">
        <v>2000</v>
      </c>
      <c r="H604" s="25">
        <v>2000</v>
      </c>
      <c r="I604" s="25">
        <v>2000</v>
      </c>
    </row>
    <row r="605" spans="1:9" ht="49.5">
      <c r="A605" s="18" t="s">
        <v>199</v>
      </c>
      <c r="B605" s="19" t="s">
        <v>358</v>
      </c>
      <c r="C605" s="19" t="s">
        <v>75</v>
      </c>
      <c r="D605" s="19" t="s">
        <v>10</v>
      </c>
      <c r="E605" s="19" t="s">
        <v>200</v>
      </c>
      <c r="F605" s="24"/>
      <c r="G605" s="25">
        <f>G606</f>
        <v>0</v>
      </c>
      <c r="H605" s="25">
        <f>H606</f>
        <v>260</v>
      </c>
      <c r="I605" s="25">
        <f>I606</f>
        <v>200</v>
      </c>
    </row>
    <row r="606" spans="1:9" ht="49.5">
      <c r="A606" s="18" t="s">
        <v>9</v>
      </c>
      <c r="B606" s="19" t="s">
        <v>358</v>
      </c>
      <c r="C606" s="19" t="s">
        <v>75</v>
      </c>
      <c r="D606" s="19" t="s">
        <v>10</v>
      </c>
      <c r="E606" s="19" t="s">
        <v>200</v>
      </c>
      <c r="F606" s="24" t="s">
        <v>8</v>
      </c>
      <c r="G606" s="25">
        <v>0</v>
      </c>
      <c r="H606" s="25">
        <v>260</v>
      </c>
      <c r="I606" s="25">
        <v>200</v>
      </c>
    </row>
    <row r="607" spans="1:9" ht="49.5">
      <c r="A607" s="60" t="s">
        <v>397</v>
      </c>
      <c r="B607" s="62" t="s">
        <v>393</v>
      </c>
      <c r="C607" s="61"/>
      <c r="D607" s="61"/>
      <c r="E607" s="61"/>
      <c r="F607" s="62"/>
      <c r="G607" s="35">
        <f>G609</f>
        <v>0</v>
      </c>
      <c r="H607" s="35">
        <f>H609</f>
        <v>74264.7</v>
      </c>
      <c r="I607" s="35">
        <f>I608</f>
        <v>0</v>
      </c>
    </row>
    <row r="608" spans="1:9" ht="33">
      <c r="A608" s="18" t="s">
        <v>425</v>
      </c>
      <c r="B608" s="24" t="s">
        <v>393</v>
      </c>
      <c r="C608" s="19" t="s">
        <v>7</v>
      </c>
      <c r="D608" s="19"/>
      <c r="E608" s="19"/>
      <c r="F608" s="24"/>
      <c r="G608" s="25">
        <f>G609</f>
        <v>0</v>
      </c>
      <c r="H608" s="25">
        <f>H609</f>
        <v>74264.7</v>
      </c>
      <c r="I608" s="25">
        <f>I609</f>
        <v>0</v>
      </c>
    </row>
    <row r="609" spans="1:9" ht="18.75">
      <c r="A609" s="18" t="s">
        <v>400</v>
      </c>
      <c r="B609" s="24" t="s">
        <v>393</v>
      </c>
      <c r="C609" s="24" t="s">
        <v>7</v>
      </c>
      <c r="D609" s="24" t="s">
        <v>394</v>
      </c>
      <c r="E609" s="22"/>
      <c r="F609" s="29"/>
      <c r="G609" s="25">
        <f aca="true" t="shared" si="22" ref="G609:I610">G610</f>
        <v>0</v>
      </c>
      <c r="H609" s="25">
        <f t="shared" si="22"/>
        <v>74264.7</v>
      </c>
      <c r="I609" s="25">
        <f t="shared" si="22"/>
        <v>0</v>
      </c>
    </row>
    <row r="610" spans="1:9" ht="49.5">
      <c r="A610" s="18" t="s">
        <v>515</v>
      </c>
      <c r="B610" s="24" t="s">
        <v>393</v>
      </c>
      <c r="C610" s="24" t="s">
        <v>7</v>
      </c>
      <c r="D610" s="24" t="s">
        <v>394</v>
      </c>
      <c r="E610" s="24" t="s">
        <v>395</v>
      </c>
      <c r="F610" s="24"/>
      <c r="G610" s="25">
        <f t="shared" si="22"/>
        <v>0</v>
      </c>
      <c r="H610" s="25">
        <f t="shared" si="22"/>
        <v>74264.7</v>
      </c>
      <c r="I610" s="25">
        <f t="shared" si="22"/>
        <v>0</v>
      </c>
    </row>
    <row r="611" spans="1:9" ht="18.75">
      <c r="A611" s="18" t="s">
        <v>51</v>
      </c>
      <c r="B611" s="24" t="s">
        <v>393</v>
      </c>
      <c r="C611" s="24" t="s">
        <v>7</v>
      </c>
      <c r="D611" s="24" t="s">
        <v>394</v>
      </c>
      <c r="E611" s="24" t="s">
        <v>395</v>
      </c>
      <c r="F611" s="24" t="s">
        <v>50</v>
      </c>
      <c r="G611" s="25">
        <v>0</v>
      </c>
      <c r="H611" s="25">
        <f>72036.8+2227.9</f>
        <v>74264.7</v>
      </c>
      <c r="I611" s="25">
        <v>0</v>
      </c>
    </row>
    <row r="612" spans="1:9" ht="99">
      <c r="A612" s="60" t="s">
        <v>451</v>
      </c>
      <c r="B612" s="62" t="s">
        <v>452</v>
      </c>
      <c r="C612" s="33"/>
      <c r="D612" s="33"/>
      <c r="E612" s="33"/>
      <c r="F612" s="33"/>
      <c r="G612" s="35">
        <f>G613+G616</f>
        <v>39849.5</v>
      </c>
      <c r="H612" s="35">
        <f>H613+H616</f>
        <v>14545</v>
      </c>
      <c r="I612" s="35">
        <f>I613+I616</f>
        <v>13666</v>
      </c>
    </row>
    <row r="613" spans="1:9" ht="18.75">
      <c r="A613" s="18" t="s">
        <v>458</v>
      </c>
      <c r="B613" s="24" t="s">
        <v>452</v>
      </c>
      <c r="C613" s="24" t="s">
        <v>7</v>
      </c>
      <c r="D613" s="24"/>
      <c r="E613" s="24"/>
      <c r="F613" s="24"/>
      <c r="G613" s="25">
        <f aca="true" t="shared" si="23" ref="G613:I614">G614</f>
        <v>24444.5</v>
      </c>
      <c r="H613" s="25">
        <f t="shared" si="23"/>
        <v>13045</v>
      </c>
      <c r="I613" s="25">
        <f t="shared" si="23"/>
        <v>12166</v>
      </c>
    </row>
    <row r="614" spans="1:9" ht="18.75">
      <c r="A614" s="18" t="s">
        <v>453</v>
      </c>
      <c r="B614" s="24" t="s">
        <v>452</v>
      </c>
      <c r="C614" s="24" t="s">
        <v>7</v>
      </c>
      <c r="D614" s="24" t="s">
        <v>10</v>
      </c>
      <c r="E614" s="19" t="s">
        <v>250</v>
      </c>
      <c r="F614" s="24"/>
      <c r="G614" s="25">
        <f t="shared" si="23"/>
        <v>24444.5</v>
      </c>
      <c r="H614" s="25">
        <f t="shared" si="23"/>
        <v>13045</v>
      </c>
      <c r="I614" s="25">
        <f t="shared" si="23"/>
        <v>12166</v>
      </c>
    </row>
    <row r="615" spans="1:9" ht="49.5">
      <c r="A615" s="18" t="s">
        <v>9</v>
      </c>
      <c r="B615" s="24" t="s">
        <v>452</v>
      </c>
      <c r="C615" s="24" t="s">
        <v>7</v>
      </c>
      <c r="D615" s="24" t="s">
        <v>10</v>
      </c>
      <c r="E615" s="19" t="s">
        <v>250</v>
      </c>
      <c r="F615" s="24" t="s">
        <v>8</v>
      </c>
      <c r="G615" s="25">
        <f>16000+650+7794.5</f>
        <v>24444.5</v>
      </c>
      <c r="H615" s="25">
        <f>12000+1045</f>
        <v>13045</v>
      </c>
      <c r="I615" s="25">
        <f>10000+2166</f>
        <v>12166</v>
      </c>
    </row>
    <row r="616" spans="1:9" ht="33">
      <c r="A616" s="18" t="s">
        <v>507</v>
      </c>
      <c r="B616" s="24" t="s">
        <v>452</v>
      </c>
      <c r="C616" s="24" t="s">
        <v>13</v>
      </c>
      <c r="D616" s="24"/>
      <c r="E616" s="24"/>
      <c r="F616" s="24"/>
      <c r="G616" s="25">
        <f aca="true" t="shared" si="24" ref="G616:I617">G617</f>
        <v>15405</v>
      </c>
      <c r="H616" s="25">
        <f t="shared" si="24"/>
        <v>1500</v>
      </c>
      <c r="I616" s="25">
        <f t="shared" si="24"/>
        <v>1500</v>
      </c>
    </row>
    <row r="617" spans="1:9" ht="18.75">
      <c r="A617" s="18" t="s">
        <v>459</v>
      </c>
      <c r="B617" s="24" t="s">
        <v>452</v>
      </c>
      <c r="C617" s="24" t="s">
        <v>13</v>
      </c>
      <c r="D617" s="24" t="s">
        <v>10</v>
      </c>
      <c r="E617" s="24" t="s">
        <v>178</v>
      </c>
      <c r="F617" s="24"/>
      <c r="G617" s="25">
        <f t="shared" si="24"/>
        <v>15405</v>
      </c>
      <c r="H617" s="25">
        <f t="shared" si="24"/>
        <v>1500</v>
      </c>
      <c r="I617" s="25">
        <f t="shared" si="24"/>
        <v>1500</v>
      </c>
    </row>
    <row r="618" spans="1:9" ht="49.5">
      <c r="A618" s="18" t="s">
        <v>9</v>
      </c>
      <c r="B618" s="24" t="s">
        <v>452</v>
      </c>
      <c r="C618" s="24" t="s">
        <v>13</v>
      </c>
      <c r="D618" s="24" t="s">
        <v>10</v>
      </c>
      <c r="E618" s="24" t="s">
        <v>178</v>
      </c>
      <c r="F618" s="24" t="s">
        <v>8</v>
      </c>
      <c r="G618" s="25">
        <f>9500+5905</f>
        <v>15405</v>
      </c>
      <c r="H618" s="25">
        <v>1500</v>
      </c>
      <c r="I618" s="25">
        <v>1500</v>
      </c>
    </row>
    <row r="619" spans="1:9" ht="99">
      <c r="A619" s="60" t="s">
        <v>513</v>
      </c>
      <c r="B619" s="62" t="s">
        <v>470</v>
      </c>
      <c r="C619" s="62"/>
      <c r="D619" s="62"/>
      <c r="E619" s="62"/>
      <c r="F619" s="62"/>
      <c r="G619" s="35">
        <f>G620+G623+G626</f>
        <v>15</v>
      </c>
      <c r="H619" s="35">
        <f>H620+H623+H626</f>
        <v>15</v>
      </c>
      <c r="I619" s="35">
        <f>I620+I623+I626</f>
        <v>15</v>
      </c>
    </row>
    <row r="620" spans="1:9" ht="82.5">
      <c r="A620" s="68" t="s">
        <v>471</v>
      </c>
      <c r="B620" s="24" t="s">
        <v>470</v>
      </c>
      <c r="C620" s="24" t="s">
        <v>7</v>
      </c>
      <c r="D620" s="24"/>
      <c r="E620" s="24"/>
      <c r="F620" s="24"/>
      <c r="G620" s="25">
        <f aca="true" t="shared" si="25" ref="G620:I621">G621</f>
        <v>1</v>
      </c>
      <c r="H620" s="25">
        <f t="shared" si="25"/>
        <v>1</v>
      </c>
      <c r="I620" s="25">
        <f t="shared" si="25"/>
        <v>1</v>
      </c>
    </row>
    <row r="621" spans="1:9" ht="66">
      <c r="A621" s="68" t="s">
        <v>472</v>
      </c>
      <c r="B621" s="24" t="s">
        <v>470</v>
      </c>
      <c r="C621" s="24" t="s">
        <v>7</v>
      </c>
      <c r="D621" s="24" t="s">
        <v>10</v>
      </c>
      <c r="E621" s="24" t="s">
        <v>489</v>
      </c>
      <c r="F621" s="24"/>
      <c r="G621" s="25">
        <f t="shared" si="25"/>
        <v>1</v>
      </c>
      <c r="H621" s="25">
        <f t="shared" si="25"/>
        <v>1</v>
      </c>
      <c r="I621" s="25">
        <f t="shared" si="25"/>
        <v>1</v>
      </c>
    </row>
    <row r="622" spans="1:9" ht="18.75">
      <c r="A622" s="18" t="s">
        <v>110</v>
      </c>
      <c r="B622" s="24" t="s">
        <v>470</v>
      </c>
      <c r="C622" s="24" t="s">
        <v>7</v>
      </c>
      <c r="D622" s="24" t="s">
        <v>10</v>
      </c>
      <c r="E622" s="24" t="s">
        <v>489</v>
      </c>
      <c r="F622" s="24" t="s">
        <v>11</v>
      </c>
      <c r="G622" s="25">
        <v>1</v>
      </c>
      <c r="H622" s="25">
        <v>1</v>
      </c>
      <c r="I622" s="25">
        <v>1</v>
      </c>
    </row>
    <row r="623" spans="1:9" ht="33">
      <c r="A623" s="18" t="s">
        <v>473</v>
      </c>
      <c r="B623" s="24" t="s">
        <v>470</v>
      </c>
      <c r="C623" s="24" t="s">
        <v>13</v>
      </c>
      <c r="D623" s="24"/>
      <c r="E623" s="24"/>
      <c r="F623" s="24"/>
      <c r="G623" s="25">
        <f aca="true" t="shared" si="26" ref="G623:I624">G624</f>
        <v>9</v>
      </c>
      <c r="H623" s="25">
        <f t="shared" si="26"/>
        <v>9</v>
      </c>
      <c r="I623" s="25">
        <f t="shared" si="26"/>
        <v>9</v>
      </c>
    </row>
    <row r="624" spans="1:9" ht="33">
      <c r="A624" s="18" t="s">
        <v>474</v>
      </c>
      <c r="B624" s="24" t="s">
        <v>470</v>
      </c>
      <c r="C624" s="24" t="s">
        <v>13</v>
      </c>
      <c r="D624" s="24" t="s">
        <v>10</v>
      </c>
      <c r="E624" s="24" t="s">
        <v>490</v>
      </c>
      <c r="F624" s="24"/>
      <c r="G624" s="25">
        <f t="shared" si="26"/>
        <v>9</v>
      </c>
      <c r="H624" s="25">
        <f t="shared" si="26"/>
        <v>9</v>
      </c>
      <c r="I624" s="25">
        <f t="shared" si="26"/>
        <v>9</v>
      </c>
    </row>
    <row r="625" spans="1:9" ht="18.75">
      <c r="A625" s="18" t="s">
        <v>110</v>
      </c>
      <c r="B625" s="24" t="s">
        <v>470</v>
      </c>
      <c r="C625" s="24" t="s">
        <v>13</v>
      </c>
      <c r="D625" s="24" t="s">
        <v>10</v>
      </c>
      <c r="E625" s="24" t="s">
        <v>490</v>
      </c>
      <c r="F625" s="24" t="s">
        <v>11</v>
      </c>
      <c r="G625" s="25">
        <v>9</v>
      </c>
      <c r="H625" s="25">
        <v>9</v>
      </c>
      <c r="I625" s="25">
        <v>9</v>
      </c>
    </row>
    <row r="626" spans="1:9" ht="33">
      <c r="A626" s="18" t="s">
        <v>475</v>
      </c>
      <c r="B626" s="24" t="s">
        <v>470</v>
      </c>
      <c r="C626" s="24" t="s">
        <v>19</v>
      </c>
      <c r="D626" s="24"/>
      <c r="E626" s="24"/>
      <c r="F626" s="24"/>
      <c r="G626" s="25">
        <f aca="true" t="shared" si="27" ref="G626:I627">G627</f>
        <v>5</v>
      </c>
      <c r="H626" s="25">
        <f t="shared" si="27"/>
        <v>5</v>
      </c>
      <c r="I626" s="25">
        <f t="shared" si="27"/>
        <v>5</v>
      </c>
    </row>
    <row r="627" spans="1:9" ht="33">
      <c r="A627" s="18" t="s">
        <v>476</v>
      </c>
      <c r="B627" s="24" t="s">
        <v>470</v>
      </c>
      <c r="C627" s="24" t="s">
        <v>19</v>
      </c>
      <c r="D627" s="24" t="s">
        <v>10</v>
      </c>
      <c r="E627" s="24" t="s">
        <v>491</v>
      </c>
      <c r="F627" s="24"/>
      <c r="G627" s="25">
        <f t="shared" si="27"/>
        <v>5</v>
      </c>
      <c r="H627" s="25">
        <f t="shared" si="27"/>
        <v>5</v>
      </c>
      <c r="I627" s="25">
        <f t="shared" si="27"/>
        <v>5</v>
      </c>
    </row>
    <row r="628" spans="1:9" ht="18.75">
      <c r="A628" s="18" t="s">
        <v>110</v>
      </c>
      <c r="B628" s="24" t="s">
        <v>470</v>
      </c>
      <c r="C628" s="24" t="s">
        <v>19</v>
      </c>
      <c r="D628" s="24" t="s">
        <v>10</v>
      </c>
      <c r="E628" s="24" t="s">
        <v>491</v>
      </c>
      <c r="F628" s="24" t="s">
        <v>11</v>
      </c>
      <c r="G628" s="25">
        <v>5</v>
      </c>
      <c r="H628" s="25">
        <v>5</v>
      </c>
      <c r="I628" s="25">
        <v>5</v>
      </c>
    </row>
    <row r="629" spans="1:9" ht="33">
      <c r="A629" s="60" t="s">
        <v>215</v>
      </c>
      <c r="B629" s="61" t="s">
        <v>216</v>
      </c>
      <c r="C629" s="32"/>
      <c r="D629" s="32"/>
      <c r="E629" s="32"/>
      <c r="F629" s="33"/>
      <c r="G629" s="35">
        <f>G634+G630+G632</f>
        <v>1000</v>
      </c>
      <c r="H629" s="35">
        <f>H634+H630+H632</f>
        <v>13000</v>
      </c>
      <c r="I629" s="35">
        <f>I634+I630+I632</f>
        <v>25000</v>
      </c>
    </row>
    <row r="630" spans="1:9" ht="115.5">
      <c r="A630" s="18" t="s">
        <v>445</v>
      </c>
      <c r="B630" s="19" t="s">
        <v>216</v>
      </c>
      <c r="C630" s="19" t="s">
        <v>75</v>
      </c>
      <c r="D630" s="19" t="s">
        <v>10</v>
      </c>
      <c r="E630" s="19" t="s">
        <v>447</v>
      </c>
      <c r="F630" s="24"/>
      <c r="G630" s="25">
        <f>G631</f>
        <v>200</v>
      </c>
      <c r="H630" s="25">
        <f>H631</f>
        <v>0</v>
      </c>
      <c r="I630" s="25">
        <f>I631</f>
        <v>0</v>
      </c>
    </row>
    <row r="631" spans="1:9" ht="18.75">
      <c r="A631" s="18" t="s">
        <v>110</v>
      </c>
      <c r="B631" s="19" t="s">
        <v>216</v>
      </c>
      <c r="C631" s="19" t="s">
        <v>75</v>
      </c>
      <c r="D631" s="19" t="s">
        <v>10</v>
      </c>
      <c r="E631" s="19" t="s">
        <v>447</v>
      </c>
      <c r="F631" s="24" t="s">
        <v>11</v>
      </c>
      <c r="G631" s="25">
        <v>200</v>
      </c>
      <c r="H631" s="25">
        <v>0</v>
      </c>
      <c r="I631" s="25">
        <v>0</v>
      </c>
    </row>
    <row r="632" spans="1:12" ht="99">
      <c r="A632" s="18" t="s">
        <v>446</v>
      </c>
      <c r="B632" s="19" t="s">
        <v>216</v>
      </c>
      <c r="C632" s="19" t="s">
        <v>75</v>
      </c>
      <c r="D632" s="19" t="s">
        <v>10</v>
      </c>
      <c r="E632" s="19" t="s">
        <v>448</v>
      </c>
      <c r="F632" s="24"/>
      <c r="G632" s="25">
        <f>G633</f>
        <v>800</v>
      </c>
      <c r="H632" s="25">
        <f>H633</f>
        <v>0</v>
      </c>
      <c r="I632" s="25">
        <f>I633</f>
        <v>0</v>
      </c>
      <c r="J632" s="50"/>
      <c r="K632" s="50"/>
      <c r="L632" s="50"/>
    </row>
    <row r="633" spans="1:9" ht="18.75">
      <c r="A633" s="18" t="s">
        <v>110</v>
      </c>
      <c r="B633" s="19" t="s">
        <v>216</v>
      </c>
      <c r="C633" s="19" t="s">
        <v>75</v>
      </c>
      <c r="D633" s="19" t="s">
        <v>10</v>
      </c>
      <c r="E633" s="19" t="s">
        <v>448</v>
      </c>
      <c r="F633" s="24" t="s">
        <v>11</v>
      </c>
      <c r="G633" s="25">
        <v>800</v>
      </c>
      <c r="H633" s="25">
        <v>0</v>
      </c>
      <c r="I633" s="25">
        <v>0</v>
      </c>
    </row>
    <row r="634" spans="1:9" ht="18.75">
      <c r="A634" s="18" t="s">
        <v>182</v>
      </c>
      <c r="B634" s="19"/>
      <c r="C634" s="19"/>
      <c r="D634" s="19"/>
      <c r="E634" s="19"/>
      <c r="F634" s="24"/>
      <c r="G634" s="25">
        <v>0</v>
      </c>
      <c r="H634" s="25">
        <v>13000</v>
      </c>
      <c r="I634" s="25">
        <v>25000</v>
      </c>
    </row>
    <row r="635" spans="1:9" ht="18.75">
      <c r="A635" s="28" t="s">
        <v>87</v>
      </c>
      <c r="B635" s="29"/>
      <c r="C635" s="29"/>
      <c r="D635" s="29"/>
      <c r="E635" s="29"/>
      <c r="F635" s="29"/>
      <c r="G635" s="64">
        <f>G20+G61+G161+G223+G275+G280+G298+G305+G343+G384+G389+G400+G404+G409+G417+G424+G462+G470+G499+G505+G513+G523+G526+G585+G602+G607+G612+G619+G629</f>
        <v>1604568.2000000002</v>
      </c>
      <c r="H635" s="64">
        <f>H20+H61+H161+H223+H275+H280+H298+H305+H343+H384+H389+H400+H404+H409+H417+H424+H462+H470+H499+H505+H513+H523+H526+H585+H602+H607+H612+H619+H629</f>
        <v>1375708.4000000001</v>
      </c>
      <c r="I635" s="64">
        <f>I20+I61+I161+I223+I275+I280+I298+I305+I343+I384+I389+I400+I404+I409+I417+I424+I462+I470+I499+I505+I513+I523+I526+I585+I602+I607+I612+I619+I629</f>
        <v>1307088.2</v>
      </c>
    </row>
    <row r="636" spans="1:11" ht="18.75">
      <c r="A636" s="69"/>
      <c r="B636" s="70"/>
      <c r="C636" s="71"/>
      <c r="D636" s="70"/>
      <c r="E636" s="72"/>
      <c r="F636" s="71"/>
      <c r="G636" s="73"/>
      <c r="H636" s="73"/>
      <c r="I636" s="73"/>
      <c r="J636" s="42"/>
      <c r="K636" s="42"/>
    </row>
    <row r="637" spans="1:9" ht="18.75">
      <c r="A637" s="49"/>
      <c r="B637" s="8"/>
      <c r="G637" s="38"/>
      <c r="H637" s="38"/>
      <c r="I637" s="38"/>
    </row>
    <row r="638" spans="1:9" ht="18.75">
      <c r="A638" s="49"/>
      <c r="B638" s="8"/>
      <c r="E638" s="8"/>
      <c r="G638" s="39"/>
      <c r="H638" s="39"/>
      <c r="I638" s="39"/>
    </row>
    <row r="639" spans="1:9" ht="18.75">
      <c r="A639" s="49"/>
      <c r="B639" s="8"/>
      <c r="D639" s="8"/>
      <c r="E639" s="8"/>
      <c r="G639" s="39"/>
      <c r="H639" s="39"/>
      <c r="I639" s="39"/>
    </row>
    <row r="640" spans="5:9" ht="18.75">
      <c r="E640" s="8"/>
      <c r="G640" s="39"/>
      <c r="H640" s="39"/>
      <c r="I640" s="39"/>
    </row>
    <row r="641" spans="5:9" ht="18.75">
      <c r="E641" s="8"/>
      <c r="G641" s="43"/>
      <c r="H641" s="43"/>
      <c r="I641" s="43"/>
    </row>
    <row r="642" spans="5:9" ht="18.75">
      <c r="E642" s="8"/>
      <c r="G642" s="39"/>
      <c r="H642" s="39"/>
      <c r="I642" s="39"/>
    </row>
    <row r="643" spans="5:9" ht="18.75">
      <c r="E643" s="8"/>
      <c r="G643" s="39"/>
      <c r="H643" s="39"/>
      <c r="I643" s="39"/>
    </row>
    <row r="644" spans="5:9" ht="18.75">
      <c r="E644" s="8"/>
      <c r="G644" s="39"/>
      <c r="H644" s="39"/>
      <c r="I644" s="39"/>
    </row>
    <row r="645" spans="5:9" ht="18.75">
      <c r="E645" s="8"/>
      <c r="G645" s="39"/>
      <c r="H645" s="39"/>
      <c r="I645" s="39"/>
    </row>
    <row r="646" spans="4:9" ht="18.75">
      <c r="D646" s="45"/>
      <c r="E646" s="8"/>
      <c r="G646" s="38"/>
      <c r="H646" s="38"/>
      <c r="I646" s="38"/>
    </row>
    <row r="647" spans="2:9" ht="18.75">
      <c r="B647" s="8"/>
      <c r="C647" s="8"/>
      <c r="D647" s="45"/>
      <c r="E647" s="8"/>
      <c r="F647" s="20"/>
      <c r="G647" s="38"/>
      <c r="H647" s="38"/>
      <c r="I647" s="38"/>
    </row>
    <row r="648" spans="1:9" s="3" customFormat="1" ht="18.75">
      <c r="A648" s="5"/>
      <c r="B648" s="8"/>
      <c r="C648" s="8"/>
      <c r="D648" s="46"/>
      <c r="E648" s="8"/>
      <c r="F648" s="8"/>
      <c r="G648" s="38"/>
      <c r="H648" s="38"/>
      <c r="I648" s="38"/>
    </row>
    <row r="649" spans="1:9" s="3" customFormat="1" ht="18.75">
      <c r="A649" s="5"/>
      <c r="B649" s="8"/>
      <c r="C649" s="8"/>
      <c r="D649" s="46"/>
      <c r="E649" s="8"/>
      <c r="F649" s="8"/>
      <c r="G649" s="38"/>
      <c r="H649" s="38"/>
      <c r="I649" s="38"/>
    </row>
    <row r="650" spans="1:9" s="3" customFormat="1" ht="18.75">
      <c r="A650" s="5"/>
      <c r="B650" s="8"/>
      <c r="C650" s="8"/>
      <c r="D650" s="46"/>
      <c r="E650" s="8"/>
      <c r="F650" s="8"/>
      <c r="G650" s="38"/>
      <c r="H650" s="38"/>
      <c r="I650" s="38"/>
    </row>
    <row r="651" spans="2:9" ht="18.75">
      <c r="B651" s="8"/>
      <c r="C651" s="8"/>
      <c r="D651" s="47"/>
      <c r="E651" s="44"/>
      <c r="F651" s="44"/>
      <c r="G651" s="48"/>
      <c r="H651" s="48"/>
      <c r="I651" s="48"/>
    </row>
    <row r="652" spans="2:9" ht="18.75">
      <c r="B652" s="8"/>
      <c r="C652" s="8"/>
      <c r="D652" s="8"/>
      <c r="E652" s="8"/>
      <c r="G652" s="43"/>
      <c r="H652" s="43"/>
      <c r="I652" s="43"/>
    </row>
    <row r="653" spans="2:9" ht="18.75">
      <c r="B653" s="8"/>
      <c r="C653" s="8"/>
      <c r="D653" s="8"/>
      <c r="E653" s="8"/>
      <c r="F653" s="8"/>
      <c r="G653" s="40"/>
      <c r="H653" s="41"/>
      <c r="I653" s="41"/>
    </row>
    <row r="654" spans="2:9" ht="18.75">
      <c r="B654" s="8"/>
      <c r="C654" s="8"/>
      <c r="D654" s="8"/>
      <c r="E654" s="8"/>
      <c r="F654" s="8"/>
      <c r="G654" s="40"/>
      <c r="H654" s="41"/>
      <c r="I654" s="41"/>
    </row>
    <row r="655" spans="2:9" ht="18.75">
      <c r="B655" s="8"/>
      <c r="C655" s="8"/>
      <c r="D655" s="8"/>
      <c r="E655" s="8"/>
      <c r="F655" s="20"/>
      <c r="G655" s="21"/>
      <c r="H655" s="21"/>
      <c r="I655" s="21"/>
    </row>
    <row r="656" spans="2:9" ht="18.75">
      <c r="B656" s="8"/>
      <c r="C656" s="8"/>
      <c r="D656" s="8"/>
      <c r="E656" s="8"/>
      <c r="G656" s="13"/>
      <c r="H656" s="13"/>
      <c r="I656" s="13"/>
    </row>
    <row r="657" spans="2:9" ht="18.75">
      <c r="B657" s="8"/>
      <c r="C657" s="8"/>
      <c r="D657" s="8"/>
      <c r="E657" s="8"/>
      <c r="G657" s="9"/>
      <c r="H657" s="10"/>
      <c r="I657" s="10"/>
    </row>
    <row r="658" spans="2:9" ht="18.75">
      <c r="B658" s="8"/>
      <c r="C658" s="8"/>
      <c r="D658" s="8"/>
      <c r="E658" s="8"/>
      <c r="G658" s="9"/>
      <c r="H658" s="10"/>
      <c r="I658" s="10"/>
    </row>
    <row r="659" spans="2:9" ht="18.75">
      <c r="B659" s="8"/>
      <c r="C659" s="8"/>
      <c r="D659" s="8"/>
      <c r="E659" s="8"/>
      <c r="G659" s="9"/>
      <c r="H659" s="9"/>
      <c r="I659" s="9"/>
    </row>
    <row r="660" spans="2:9" ht="18.75">
      <c r="B660" s="8"/>
      <c r="C660" s="8"/>
      <c r="D660" s="8"/>
      <c r="E660" s="8"/>
      <c r="G660" s="9"/>
      <c r="H660" s="9"/>
      <c r="I660" s="9"/>
    </row>
    <row r="661" spans="2:9" ht="18.75">
      <c r="B661" s="8"/>
      <c r="C661" s="8"/>
      <c r="D661" s="8"/>
      <c r="E661" s="8"/>
      <c r="G661" s="9"/>
      <c r="H661" s="9"/>
      <c r="I661" s="9"/>
    </row>
    <row r="662" spans="2:9" ht="18.75">
      <c r="B662" s="8"/>
      <c r="C662" s="8"/>
      <c r="D662" s="8"/>
      <c r="E662" s="8"/>
      <c r="G662" s="9"/>
      <c r="H662" s="9"/>
      <c r="I662" s="9"/>
    </row>
    <row r="663" spans="2:9" ht="18.75">
      <c r="B663" s="8"/>
      <c r="C663" s="8"/>
      <c r="D663" s="8"/>
      <c r="E663" s="8"/>
      <c r="G663" s="9"/>
      <c r="H663" s="9"/>
      <c r="I663" s="9"/>
    </row>
    <row r="664" spans="2:9" ht="18.75">
      <c r="B664" s="8"/>
      <c r="C664" s="8"/>
      <c r="D664" s="8"/>
      <c r="E664" s="8"/>
      <c r="G664" s="9"/>
      <c r="H664" s="9"/>
      <c r="I664" s="9"/>
    </row>
    <row r="665" spans="2:9" ht="18.75">
      <c r="B665" s="8"/>
      <c r="C665" s="8"/>
      <c r="D665" s="8"/>
      <c r="E665" s="8"/>
      <c r="G665" s="9"/>
      <c r="H665" s="9"/>
      <c r="I665" s="9"/>
    </row>
    <row r="666" spans="2:9" ht="18.75">
      <c r="B666" s="8"/>
      <c r="C666" s="8"/>
      <c r="D666" s="8"/>
      <c r="E666" s="8"/>
      <c r="G666" s="9"/>
      <c r="H666" s="9"/>
      <c r="I666" s="9"/>
    </row>
    <row r="667" spans="2:9" ht="18.75">
      <c r="B667" s="8"/>
      <c r="C667" s="8"/>
      <c r="D667" s="8"/>
      <c r="E667" s="8"/>
      <c r="G667" s="9"/>
      <c r="H667" s="9"/>
      <c r="I667" s="9"/>
    </row>
    <row r="668" spans="2:9" ht="18.75">
      <c r="B668" s="8"/>
      <c r="C668" s="8"/>
      <c r="D668" s="8"/>
      <c r="E668" s="8"/>
      <c r="G668" s="9"/>
      <c r="H668" s="9"/>
      <c r="I668" s="9"/>
    </row>
    <row r="669" spans="2:9" ht="18.75">
      <c r="B669" s="8"/>
      <c r="C669" s="8"/>
      <c r="D669" s="8"/>
      <c r="E669" s="8"/>
      <c r="G669" s="9"/>
      <c r="H669" s="9"/>
      <c r="I669" s="9"/>
    </row>
    <row r="670" spans="2:9" ht="18.75">
      <c r="B670" s="8"/>
      <c r="C670" s="8"/>
      <c r="D670" s="8"/>
      <c r="E670" s="8"/>
      <c r="G670" s="9"/>
      <c r="H670" s="9"/>
      <c r="I670" s="9"/>
    </row>
    <row r="671" spans="2:9" ht="18.75">
      <c r="B671" s="8"/>
      <c r="C671" s="8"/>
      <c r="D671" s="8"/>
      <c r="E671" s="8"/>
      <c r="G671" s="9"/>
      <c r="H671" s="9"/>
      <c r="I671" s="9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G676" s="9"/>
      <c r="H676" s="9"/>
      <c r="I676" s="9"/>
    </row>
    <row r="677" spans="2:9" ht="18.75">
      <c r="B677" s="8"/>
      <c r="C677" s="8"/>
      <c r="D677" s="8"/>
      <c r="G677" s="9"/>
      <c r="H677" s="9"/>
      <c r="I677" s="9"/>
    </row>
    <row r="678" spans="2:9" ht="18.75">
      <c r="B678" s="8"/>
      <c r="G678" s="9"/>
      <c r="H678" s="9"/>
      <c r="I678" s="9"/>
    </row>
    <row r="679" spans="4:9" ht="18.75">
      <c r="D679" s="8"/>
      <c r="G679" s="9"/>
      <c r="H679" s="9"/>
      <c r="I679" s="9"/>
    </row>
    <row r="680" spans="2:9" ht="18.75">
      <c r="B680" s="8"/>
      <c r="C680" s="8"/>
      <c r="D680" s="8"/>
      <c r="G680" s="9"/>
      <c r="H680" s="10"/>
      <c r="I680" s="10"/>
    </row>
    <row r="681" spans="2:9" ht="18.75">
      <c r="B681" s="8"/>
      <c r="C681" s="8"/>
      <c r="D681" s="8"/>
      <c r="G681" s="9"/>
      <c r="H681" s="9"/>
      <c r="I681" s="9"/>
    </row>
    <row r="682" spans="2:9" ht="18.75">
      <c r="B682" s="8"/>
      <c r="C682" s="8"/>
      <c r="D682" s="8"/>
      <c r="G682" s="9"/>
      <c r="H682" s="9"/>
      <c r="I682" s="9"/>
    </row>
    <row r="683" spans="2:9" ht="18.75">
      <c r="B683" s="8"/>
      <c r="C683" s="8"/>
      <c r="D683" s="8"/>
      <c r="G683" s="9"/>
      <c r="H683" s="9"/>
      <c r="I683" s="9"/>
    </row>
    <row r="684" spans="2:9" ht="18.75">
      <c r="B684" s="8"/>
      <c r="C684" s="8"/>
      <c r="D684" s="8"/>
      <c r="G684" s="9"/>
      <c r="H684" s="9"/>
      <c r="I684" s="9"/>
    </row>
    <row r="685" spans="2:9" ht="18.75">
      <c r="B685" s="8"/>
      <c r="C685" s="8"/>
      <c r="D685" s="8"/>
      <c r="G685" s="9"/>
      <c r="H685" s="9"/>
      <c r="I685" s="9"/>
    </row>
    <row r="686" spans="2:9" ht="18.75">
      <c r="B686" s="8"/>
      <c r="C686" s="8"/>
      <c r="D686" s="8"/>
      <c r="G686" s="9"/>
      <c r="H686" s="10"/>
      <c r="I686" s="10"/>
    </row>
    <row r="687" spans="2:9" ht="18.75">
      <c r="B687" s="8"/>
      <c r="C687" s="8"/>
      <c r="D687" s="8"/>
      <c r="G687" s="9"/>
      <c r="H687" s="10"/>
      <c r="I687" s="10"/>
    </row>
    <row r="688" spans="2:9" ht="18.75">
      <c r="B688" s="8"/>
      <c r="C688" s="8"/>
      <c r="D688" s="8"/>
      <c r="G688" s="9"/>
      <c r="H688" s="10"/>
      <c r="I688" s="10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10"/>
      <c r="I690" s="10"/>
    </row>
    <row r="691" spans="2:9" ht="18.75">
      <c r="B691" s="8"/>
      <c r="C691" s="8"/>
      <c r="D691" s="8"/>
      <c r="G691" s="9"/>
      <c r="H691" s="10"/>
      <c r="I691" s="10"/>
    </row>
    <row r="692" spans="2:9" ht="18.75">
      <c r="B692" s="8"/>
      <c r="C692" s="8"/>
      <c r="D692" s="8"/>
      <c r="G692" s="9"/>
      <c r="H692" s="9"/>
      <c r="I692" s="9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9"/>
      <c r="I694" s="9"/>
    </row>
    <row r="695" spans="2:9" ht="18.75">
      <c r="B695" s="8"/>
      <c r="C695" s="8"/>
      <c r="D695" s="8"/>
      <c r="G695" s="9"/>
      <c r="H695" s="9"/>
      <c r="I695" s="9"/>
    </row>
    <row r="696" spans="2:9" ht="18.75">
      <c r="B696" s="8"/>
      <c r="G696" s="9"/>
      <c r="H696" s="9"/>
      <c r="I696" s="9"/>
    </row>
    <row r="697" spans="7:9" ht="18.75">
      <c r="G697" s="9"/>
      <c r="H697" s="9"/>
      <c r="I697" s="9"/>
    </row>
    <row r="698" spans="7:9" ht="18.75">
      <c r="G698" s="12"/>
      <c r="H698" s="12"/>
      <c r="I698" s="12"/>
    </row>
    <row r="699" spans="7:9" ht="18.75">
      <c r="G699" s="9"/>
      <c r="H699" s="9"/>
      <c r="I699" s="9"/>
    </row>
    <row r="700" spans="7:9" ht="18.75">
      <c r="G700" s="9"/>
      <c r="H700" s="10"/>
      <c r="I700" s="10"/>
    </row>
    <row r="701" spans="7:9" ht="18.75">
      <c r="G701" s="9"/>
      <c r="H701" s="9"/>
      <c r="I701" s="9"/>
    </row>
    <row r="702" spans="7:9" ht="18.75">
      <c r="G702" s="9"/>
      <c r="H702" s="10"/>
      <c r="I702" s="10"/>
    </row>
    <row r="703" spans="7:9" ht="18.75">
      <c r="G703" s="9"/>
      <c r="H703" s="9"/>
      <c r="I703" s="9"/>
    </row>
    <row r="704" spans="7:9" ht="18.75">
      <c r="G704" s="9"/>
      <c r="H704" s="9"/>
      <c r="I704" s="9"/>
    </row>
    <row r="705" spans="7:9" ht="18.75">
      <c r="G705" s="9"/>
      <c r="H705" s="9"/>
      <c r="I705" s="9"/>
    </row>
    <row r="706" spans="7:9" ht="18.75">
      <c r="G706" s="11"/>
      <c r="H706" s="11"/>
      <c r="I706" s="11"/>
    </row>
  </sheetData>
  <sheetProtection formatColumns="0"/>
  <mergeCells count="16">
    <mergeCell ref="G14:I14"/>
    <mergeCell ref="F7:I7"/>
    <mergeCell ref="F9:I9"/>
    <mergeCell ref="F10:I10"/>
    <mergeCell ref="F11:I11"/>
    <mergeCell ref="F12:I12"/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2023-05-11T09:21:03Z</cp:lastPrinted>
  <dcterms:created xsi:type="dcterms:W3CDTF">2015-10-21T04:44:04Z</dcterms:created>
  <dcterms:modified xsi:type="dcterms:W3CDTF">2023-05-19T08:56:44Z</dcterms:modified>
  <cp:category/>
  <cp:version/>
  <cp:contentType/>
  <cp:contentStatus/>
</cp:coreProperties>
</file>