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20" windowWidth="17685" windowHeight="10770" activeTab="0"/>
  </bookViews>
  <sheets>
    <sheet name="Лист1" sheetId="1" r:id="rId1"/>
  </sheets>
  <definedNames>
    <definedName name="_xlnm._FilterDatabase" localSheetId="0" hidden="1">'Лист1'!$C$9:$C$383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<sst xmlns="http://schemas.openxmlformats.org/spreadsheetml/2006/main" count="2164" uniqueCount="554">
  <si>
    <t>Обеспечение деятельности дополнительного образования (субсидии бюджетным учреждениям)</t>
  </si>
  <si>
    <t>0210010360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</si>
  <si>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(расходы на выплаты персоналу казенных учреждений)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</si>
  <si>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 (социальные выплаты гражданам, кроме публичных нормативных социальных выплат)</t>
  </si>
  <si>
    <t>0210010370</t>
  </si>
  <si>
    <t>Обеспечение деятельности учреждений для диагностики детей (субсидии бюджетным учреждениям)</t>
  </si>
  <si>
    <t>0210010380</t>
  </si>
  <si>
    <t>0410010420</t>
  </si>
  <si>
    <t>0220010030</t>
  </si>
  <si>
    <t>0220010400</t>
  </si>
  <si>
    <t>0220011000</t>
  </si>
  <si>
    <t>0410010500</t>
  </si>
  <si>
    <t>0410010510</t>
  </si>
  <si>
    <t>0410010520</t>
  </si>
  <si>
    <t>0410010530</t>
  </si>
  <si>
    <t>Обеспечение деятельности  музеев и постоянных выставок (субсидии бюджетным учреждениям)</t>
  </si>
  <si>
    <t>Обеспечение деятельности библиотек (субсидии бюджетным учреждениям)</t>
  </si>
  <si>
    <t>0410011000</t>
  </si>
  <si>
    <t>Обеспечение деятельности бюджетных учреждений на оплату труда (субсидии бюджетным учреждениям)</t>
  </si>
  <si>
    <t>0410011010</t>
  </si>
  <si>
    <t>0410011020</t>
  </si>
  <si>
    <t>0410011030</t>
  </si>
  <si>
    <t>Обеспечение деятельности (оказание услуг) подведомственных учреждений (расходы на выплаты персоналу казенных учреждений)</t>
  </si>
  <si>
    <t>Обеспечение деятельности (оказание услуг) подведомственных учреждений (иные закупки товаров, работ и услуг для обеспечения государственных (муниципальных) нужд)</t>
  </si>
  <si>
    <t>930</t>
  </si>
  <si>
    <t>0340010610</t>
  </si>
  <si>
    <t>0340010620</t>
  </si>
  <si>
    <t>0340010630</t>
  </si>
  <si>
    <t>0340085010</t>
  </si>
  <si>
    <t>0910010780</t>
  </si>
  <si>
    <t>0500010250</t>
  </si>
  <si>
    <t>0500011000</t>
  </si>
  <si>
    <t>Средства массовой информации (субсидии бюджетным учреждениям)</t>
  </si>
  <si>
    <t>0210010390</t>
  </si>
  <si>
    <t>0310070170</t>
  </si>
  <si>
    <t>0320080110</t>
  </si>
  <si>
    <t>Осуществление функций по хранению, комплектованию, учету и использованию документов Архивного фонда Кемеровской области (иные закупки товаров, работ и услуг для обеспечения государственных (муниципальных) нужд)</t>
  </si>
  <si>
    <t>Обеспечение деятельности органов муниципальной власти (иные закупки товаров, работ и услуг для обеспечения государственных (муниципальных) нужд)</t>
  </si>
  <si>
    <t>Обеспечение деятельности органов муниципальной власти (расходы на выплаты персоналу государственных (муниципальных) органов)</t>
  </si>
  <si>
    <t xml:space="preserve">Обеспечение деятельности органов муниципальной власти (расходы на выплаты персоналу государственных (муниципальных) органов) </t>
  </si>
  <si>
    <t>Обеспечение деятельности (оказание услуг) подведомственных учреждений (субсидии бюджетным учреждениям)</t>
  </si>
  <si>
    <t>Обеспечение деятельности  учреждений культуры и мероприятий в сфере культуры и кинематографии (субсидии бюджетным учреждениям)</t>
  </si>
  <si>
    <t>Обеспечение деятельности (оказания услуг) подведомственных учреждений в сфере культуры и кинематографии (субсидии бюджетным учреждениям)</t>
  </si>
  <si>
    <t>Наименование</t>
  </si>
  <si>
    <t>Ведомство</t>
  </si>
  <si>
    <t>Раздел</t>
  </si>
  <si>
    <t>Подраздел</t>
  </si>
  <si>
    <t>Целевая статья</t>
  </si>
  <si>
    <t>Вид расходов</t>
  </si>
  <si>
    <t/>
  </si>
  <si>
    <t>110</t>
  </si>
  <si>
    <t>01</t>
  </si>
  <si>
    <t>120</t>
  </si>
  <si>
    <t>240</t>
  </si>
  <si>
    <t>850</t>
  </si>
  <si>
    <t>10</t>
  </si>
  <si>
    <t>07</t>
  </si>
  <si>
    <t>610</t>
  </si>
  <si>
    <t>03</t>
  </si>
  <si>
    <t>620</t>
  </si>
  <si>
    <t>02</t>
  </si>
  <si>
    <t>320</t>
  </si>
  <si>
    <t>310</t>
  </si>
  <si>
    <t>810</t>
  </si>
  <si>
    <t>09</t>
  </si>
  <si>
    <t>Содержание и обустройство сибиреязвенных захоронений и скотомогильников (биотермических ям) (иные закупки товаров, работ и услуг для обеспечения государственных (муниципальных) нужд)</t>
  </si>
  <si>
    <t>Ремонт многоквартирных домов (минимальный размер взноса за муниципальные квартиры)   (иные закупки товаров, работ и услуг для обеспечения государственных (муниципальных) нужд)</t>
  </si>
  <si>
    <t>06</t>
  </si>
  <si>
    <t>Итого</t>
  </si>
  <si>
    <t>(тыс. руб.)</t>
  </si>
  <si>
    <t>Предоставление субсидий субъектам малого и среднего предпринимательства на участие в выставках и ярмарках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</si>
  <si>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Мероприятия по оформлению правоустанавливающих документов на объекты муниципальной собственности (иные закупки товаров, работ и услуг для обеспечения государственных (муниципальных) нужд)</t>
  </si>
  <si>
    <t>Социальная поддержка работников образовательных организаций и участников образовательного процесса (премии и гранты)</t>
  </si>
  <si>
    <t>Поддержка образовательных учреждений, талантливых педагогов и одаренных детей (субсидии бюджетным учреждениям)</t>
  </si>
  <si>
    <t>1500071660</t>
  </si>
  <si>
    <t>0420010360</t>
  </si>
  <si>
    <t>0420011000</t>
  </si>
  <si>
    <t>0430010030</t>
  </si>
  <si>
    <t>0430010400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</si>
  <si>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 (расходы на выплаты персоналу государственных (муниципальных) органов)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</si>
  <si>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  (иные закупки товаров, работ и услуг для обеспечения государственных (муниципальных) нужд)</t>
  </si>
  <si>
    <t>630</t>
  </si>
  <si>
    <t>Предоставление субсидий социально ориентированных некоммерческих организаций на реализацию социальных проектов (субсидии некоммерческим организациям (за исключением государственных (муниципальных) учреждений)</t>
  </si>
  <si>
    <t>1400010123</t>
  </si>
  <si>
    <t>1900010451</t>
  </si>
  <si>
    <t>Условно утвержденные расходы (резервные средства)</t>
  </si>
  <si>
    <t>1300010111</t>
  </si>
  <si>
    <t>0230080140</t>
  </si>
  <si>
    <t>Осуществление назначения и выплаты денежных средств семьям, взявших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являвшимся приемными родителями в соответствии с Законом Кемеровской области от 14 декабря 2010 года № 124-ОЗ «О некоторых вопросах в сфере опеки и попечительства несовершеннолетних» (публичные нормативные социальные выплаты гражданам)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</si>
  <si>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  (публичные нормативные социальные выплаты гражданам)</t>
  </si>
  <si>
    <t>0210071940</t>
  </si>
  <si>
    <t>Организация круглогодичного отдыха, оздоровления и занятости обучающихся (субсидии бюджетным учреждениям)</t>
  </si>
  <si>
    <t>Адресная социальная поддержка участников образовательного процесса (субсидии бюджетным учреждениям)</t>
  </si>
  <si>
    <t>Реализация мер в области государственной молодежной политики (субсидии бюджетным учреждениям)</t>
  </si>
  <si>
    <t>Ежемесячные выплаты стимулирующего характера работникам муниципальных библиотек, музеев и культурно-досуговых учреждений (субсидии бюджетным учреждениям)</t>
  </si>
  <si>
    <t>032P170050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</si>
  <si>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</si>
  <si>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</si>
  <si>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 (расходы на выплаты персоналу государственных (муниципальных) органов)</t>
  </si>
  <si>
    <t>900</t>
  </si>
  <si>
    <t>910</t>
  </si>
  <si>
    <t>911</t>
  </si>
  <si>
    <t>913</t>
  </si>
  <si>
    <t>915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</si>
  <si>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(иные закупки товаров, работ и услуг для обеспечения государственных (муниципальных) нужд)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</si>
  <si>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семьям(уплата налогов, сборов и иных платежей)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</si>
  <si>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(расходы на выплаты персоналу казенных учреждений)</t>
  </si>
  <si>
    <t>0320070010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</si>
  <si>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(субсидии автономным учреждениям)</t>
  </si>
  <si>
    <t>0330070280</t>
  </si>
  <si>
    <t>Социальная поддержка и социальное обслуживание населения в части содержания органов местного самоуправления (расходы на выплаты персоналу государственных (муниципальных) органов)</t>
  </si>
  <si>
    <t>Социальная поддержка и социальное обслуживание населения в части содержания органов местного самоуправления (иные закупки товаров, работ и услуг для обеспечения государственных (муниципальных) нужд)</t>
  </si>
  <si>
    <t>Социальная поддержка и социальное обслуживание населения в части содержания органов местного самоуправления (уплата налогов, сборов и иных платежей)</t>
  </si>
  <si>
    <t>0230071850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</si>
  <si>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(социальные выплаты гражданам,кроме публичных нормативных социальных выплат)</t>
  </si>
  <si>
    <t>1400010121</t>
  </si>
  <si>
    <t>1400010122</t>
  </si>
  <si>
    <t>1000010790</t>
  </si>
  <si>
    <t>Транспортный налог  (уплата налогов, сборов и иных платежей)</t>
  </si>
  <si>
    <t xml:space="preserve">Улучшение материального положения семей с детьми (публичные нормативные социальные выплаты гражданам) 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</si>
  <si>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(субсидии бюджетным учреждениям)</t>
  </si>
  <si>
    <t>0210071800</t>
  </si>
  <si>
    <t>0210071830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</si>
  <si>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(субсидии бюджетным учреждениям)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</si>
  <si>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(субсидии бюджетным учреждениям)</t>
  </si>
  <si>
    <t>0210071840</t>
  </si>
  <si>
    <t>0230072010</t>
  </si>
  <si>
    <t>0230072050</t>
  </si>
  <si>
    <t>0230072070</t>
  </si>
  <si>
    <t>04</t>
  </si>
  <si>
    <t>0210071810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</si>
  <si>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(иные закупки товаров, работ и услуг для обеспечения государственных (муниципальных) нужд)</t>
  </si>
  <si>
    <t>410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</si>
  <si>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инвестиции)</t>
  </si>
  <si>
    <t>0230080130</t>
  </si>
  <si>
    <t>08</t>
  </si>
  <si>
    <t>13</t>
  </si>
  <si>
    <t>Создание и функционирование комиссий по делам несовершеннолетних и защите их прав (расходы на выплаты персоналу государственных (муниципальных) органов)</t>
  </si>
  <si>
    <t>Создание и функционирование комиссий по делам несовершеннолетних и защите их прав (иные закупки товаров, работ и услуг для обеспечения государственных (муниципальных) нужд)</t>
  </si>
  <si>
    <t>05</t>
  </si>
  <si>
    <t>Создание и функционирование административных комиссий (иные закупки товаров, работ и услуг для обеспечения государственных (муниципальных) нужд)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</si>
  <si>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(публичные нормативные социальные выплаты гражданам)</t>
  </si>
  <si>
    <t>Совершенствование организации питания (субсидии автономным учреждениям)</t>
  </si>
  <si>
    <t>Реализация мероприятий по обеспечению жильем молодых семей (социальные выплаты гражданам, кроме публичных нормативных социальных выплат)</t>
  </si>
  <si>
    <t>Социальная поддержка работников образовательных организаций и участников образовательного процесса  (субсидии бюджетным учреждениям)</t>
  </si>
  <si>
    <t>Оказание адресной социальной помощи нуждающимся и социально незащищенным категориям граждан (субсидии бюджетным учреждениям)</t>
  </si>
  <si>
    <t xml:space="preserve"> Улучшение материального положения семей с детьми (субсидии бюджетным учреждениям) </t>
  </si>
  <si>
    <t xml:space="preserve"> Социальная поддержка и реабилитация инвалидов (субсидии бюджетным учреждениям)  </t>
  </si>
  <si>
    <t>0340010640</t>
  </si>
  <si>
    <t>0340010650</t>
  </si>
  <si>
    <t xml:space="preserve">Социальная защита ветеранов и инвалидов боевых действий, лиц, пострадавших при исполнении обязанностей военной службы (служебных обязанностей), и членов их семей (субсидии бюджетным учреждениям) </t>
  </si>
  <si>
    <t>Организация круглогодичного отдыха, оздоровления и занятости обучающихся (иные закупки товаров, работ и услуг для обеспечения государственных (муниципальных) нужд)</t>
  </si>
  <si>
    <t xml:space="preserve">Социальная адаптация лиц, освободившихся из мест лишения свободы  (субсидии бюджетным учреждениям)  </t>
  </si>
  <si>
    <t>0340010670</t>
  </si>
  <si>
    <t>1710071960</t>
  </si>
  <si>
    <t>Поддержка автомобильного транспорта осуществляющего пассажирские перевозки (иные закупки товаров, работ и услуг для обеспечения государственных (муниципальных) нужд)</t>
  </si>
  <si>
    <t>350</t>
  </si>
  <si>
    <t>11</t>
  </si>
  <si>
    <t>870</t>
  </si>
  <si>
    <t>0700010080</t>
  </si>
  <si>
    <t>Обеспечение деятельности муниципального бюджетного учреждения "Автохозяйство" (субсидии бюджетным учреждениям)</t>
  </si>
  <si>
    <t>0700011000</t>
  </si>
  <si>
    <t>Обеспечение деятельности бюджетных, автономных учреждений на оплату труда (субсидии бюджетным учреждениям)</t>
  </si>
  <si>
    <t>Обеспечение деятельности бюджетных, автономных учреждений на оплату труда (субсидии автономным учреждениям)</t>
  </si>
  <si>
    <t>Выполнение других обязательств (иные закупки товаров, работ и услуг для обеспечения государственных (муниципальных) нужд)</t>
  </si>
  <si>
    <t>0910010130</t>
  </si>
  <si>
    <t>12</t>
  </si>
  <si>
    <t>0810010200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</si>
  <si>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(расходы на выплаты персоналу казенных учреждений)</t>
  </si>
  <si>
    <t>0210010270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</si>
  <si>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(иные закупки товаров, работ и услуг для обеспечения государственных (муниципальных) нужд)</t>
  </si>
  <si>
    <t>Совершенствование организации питания (иные закупки товаров, работ и услуг для обеспечения государственных (муниципальных) нужд)</t>
  </si>
  <si>
    <t>0210010310</t>
  </si>
  <si>
    <t>Совершенствование организации питания (субсидии бюджетным учреждениям)</t>
  </si>
  <si>
    <t>0210011000</t>
  </si>
  <si>
    <t>0210010330</t>
  </si>
  <si>
    <t>0210010340</t>
  </si>
  <si>
    <t>0210010350</t>
  </si>
  <si>
    <t>Обеспечение образовательной деятельности образовательных организаций по адаптированным общеобразовательным программам (иные закупки товаров, работ и услуг для обеспечения государственных (муниципальных) нужд)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</si>
  <si>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 (социальные выплаты гражданам,кроме публичных нормативных социальных выплат)</t>
  </si>
  <si>
    <t>Создание и функционирование административных комиссий (расходы на выплаты персоналу государственных (муниципальных) органов)</t>
  </si>
  <si>
    <t>Реализация программ формирования современной городской среды  (иные закупки товаров, работ и услуг для обеспечения государственных (муниципальных) нужд)</t>
  </si>
  <si>
    <t>04100S0490</t>
  </si>
  <si>
    <t>Финансовое обеспечение расходов на организационные мероприятия (иные закупки товаров, работ и услуг для обеспечения государственных (муниципальных) нужд)</t>
  </si>
  <si>
    <t>2000012550</t>
  </si>
  <si>
    <t>Осуществление первичного воинского учета на территориях, где отсутствуют военные комиссариаты (иные закупки товаров, работ и услуг для обеспечения государственных (муниципальных) нужд)</t>
  </si>
  <si>
    <t>Организация образовательных курсов и семинаров для руководителей  и специалистов организаций и индивидуальных предпринимателей, граждан, желающих организовать собственный бизнес (иные закупки товаров, работ и услуг для обеспечения государственных (муниципальных) нужд)</t>
  </si>
  <si>
    <t>1000010800</t>
  </si>
  <si>
    <t>1720010760</t>
  </si>
  <si>
    <t>Содержание автодорог (иные закупки товаров, работ и услуг для обеспечения государственных (муниципальных) нужд)</t>
  </si>
  <si>
    <t>Благоустройство (иные закупки товаров, работ и услуг для обеспечения государственных (муниципальных) нужд)</t>
  </si>
  <si>
    <t>1500010590</t>
  </si>
  <si>
    <t>«О бюджете Крапивинского муниципального округа</t>
  </si>
  <si>
    <t>0410010560</t>
  </si>
  <si>
    <t>Организация и проведение мероприятий, направленных на гражданское и патриотическое воспитание молодежи (субсидии бюджетным учреждениям)</t>
  </si>
  <si>
    <t>0310073880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</si>
  <si>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  (субсидии бюджетным учреждениям)</t>
  </si>
  <si>
    <t>Организация мероприятий при осуществлении деятельности по обращению с животными без владельцев (иные закупки товаров, работ и услуг для обеспечения государственных (муниципальных) нужд)</t>
  </si>
  <si>
    <t>Программно-техническое обеспечение рабочих мест органов местного самоуправления (иные закупки товаров, работ и услуг для обеспечения государственных (муниципальных) нужд)</t>
  </si>
  <si>
    <t>914</t>
  </si>
  <si>
    <t>Резервный фонд администрации Крапивинского муниципального округа (резервные средства)</t>
  </si>
  <si>
    <t>Денежное сопровождение наградной системы Крапивинского муниципального округа (премии и гранты)</t>
  </si>
  <si>
    <t>Денежное сопровождение наградной системы Крапивинского муниципального округа (приобретение и изготовление бланков, рамок, плакеток, поздравительной корреспонденции, ценных подарков, конфет и цветов)  (иные закупки товаров, работ и услуг для обеспечения государственных (муниципальных) нужд)</t>
  </si>
  <si>
    <t>Денежное сопровождение наградной системы Крапивинского муниципального округа (выплата ежемесячных пособий Почетным гражданам Крапивинского муниципального округа) (публичные нормативные выплаты гражданам несоциального характера)</t>
  </si>
  <si>
    <t>Уничтожение на территории Крапивинского муниципального округа наркосодержащих растений, используемых для незаконного производства наркотиков (иные закупки товаров, работ и услуг для обеспечения государственных (муниципальных) нужд)</t>
  </si>
  <si>
    <t>Молодежь Крапивинского муниципального округа (субсидии бюджетным учреждениям)</t>
  </si>
  <si>
    <t>Подготовка объектов ЖКХ Крапивинского муниципального округа к работе в осенне-зимний период  (иные закупки товаров, работ и услуг для обеспечения государственных (муниципальных) нужд)</t>
  </si>
  <si>
    <t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(иные закупки товаров, работ и услуг для обеспечения государственных (муниципальных) нужд)</t>
  </si>
  <si>
    <t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(публичные нормативные социальные выплаты гражданам)</t>
  </si>
  <si>
    <t xml:space="preserve">Создание доступной среды для инвалидов и маломобильных граждан Крапивинского муниципального округа (субсидии бюджетным учреждениям)  </t>
  </si>
  <si>
    <t>Изготовление буклетов, плакатов, памяток и рекомендаций для учреждений, предприятий, организаций расположенных на территории муниципального образования по антиэкстремистской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экстремисткие акты (иные закупки товаров, работ и услуг для обеспечения государственных (муниципальных) нужд)</t>
  </si>
  <si>
    <t>Организация круглогодичного отдыха, оздоровления и занятости обучающихся   (иные закупки товаров, работ и услуг для обеспечения государственных (муниципальных) нужд)</t>
  </si>
  <si>
    <t>2250010140</t>
  </si>
  <si>
    <t>916</t>
  </si>
  <si>
    <t>200F255550</t>
  </si>
  <si>
    <t>администрация Крапивинского муниципального округа</t>
  </si>
  <si>
    <t>Совет народных депутатов Крапивинского муниципального округа</t>
  </si>
  <si>
    <t>комитет по управлению муниципальным имуществом администрации Крапивинского муниципального округа</t>
  </si>
  <si>
    <t>Муниципальное казенное учреждение "Территориальное управление администрации Крапивинского муниципального округа"</t>
  </si>
  <si>
    <t>управление образования администрации Крапивинского муниципального округа</t>
  </si>
  <si>
    <t>Муниципальное казенное учреждение "Управление по жизнеобеспечению и строительству администрации Крапивинского муниципального округа"</t>
  </si>
  <si>
    <t>0210010280</t>
  </si>
  <si>
    <t>Реализация мероприятий по обеспечению системы персонифицированного финансирования дополнительного образования детей (субсидии автономным учреждениям)</t>
  </si>
  <si>
    <t>Реализация проектов инициативного бюджетирования "Твой Кузбасс - твоя инициатива" (иные закупки товаров, работ и услуг для обеспечения государственных (муниципальных) нужд)</t>
  </si>
  <si>
    <t>Управление культуры, молодежной политики, спорта и туризма администрации Крапивинского муниципального округа</t>
  </si>
  <si>
    <t>Управление социальной защиты населения администрации  Крапивинского муниципального округа</t>
  </si>
  <si>
    <t>Реализация программ формирования современной городской среды (иные закупки товаров, работ и услуг для обеспечения государственных (муниципальных) нужд)</t>
  </si>
  <si>
    <t>02100L3040</t>
  </si>
  <si>
    <t>0910010720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</si>
  <si>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(иные закупки товаров, работ и услуг для обеспечения государственных (муниципальных) нужд)</t>
  </si>
  <si>
    <t>2420011000</t>
  </si>
  <si>
    <t>2410011000</t>
  </si>
  <si>
    <t>2500071140</t>
  </si>
  <si>
    <t>0920010150</t>
  </si>
  <si>
    <t>2500070860</t>
  </si>
  <si>
    <t>Глава Крапивинского муниципального округа  (расходы на выплаты персоналу государственных (муниципальных) органов)</t>
  </si>
  <si>
    <t>Председатель Совета народных депутатов Крапивинского муниципального округа  (расходы на выплаты персоналу государственных (муниципальных) органов)</t>
  </si>
  <si>
    <t>0700010220</t>
  </si>
  <si>
    <t>2023 год</t>
  </si>
  <si>
    <t>2320012100</t>
  </si>
  <si>
    <t>2310010230</t>
  </si>
  <si>
    <t>Обеспечение деятельности МКУ "ЕДДС" Крапивинского муниципального округа (расходы на выплаты персоналу казенных учреждений)</t>
  </si>
  <si>
    <t>Обеспечение сертифицированной защиты информации (МОБ) (иные закупки товаров, работ и услуг для обеспечения государственных (муниципальных) нужд)</t>
  </si>
  <si>
    <t>Реализация мероприятий по плану построения и развития АПК «Безопасный город» в Крапивинском муниципальном округе (иные закупки товаров, работ и услуг для обеспечения государственных (муниципальных) нужд)</t>
  </si>
  <si>
    <t>Проведение огнезащитной обработки деревянных конструкций муниципальных административных зданий (иные закупки товаров, работ и услуг для обеспечения государственных (муниципальных) нужд)</t>
  </si>
  <si>
    <t>Стимулирование и материально-техническое обеспечение деятельности народных дружин (иные закупки товаров, работ и услуг для обеспечения государственных (муниципальных) нужд)</t>
  </si>
  <si>
    <t>0930010160</t>
  </si>
  <si>
    <t>Обеспечение деятельности органов муниципальной власти(расходы на выплаты персоналу государственных (муниципальных) органов)</t>
  </si>
  <si>
    <t>Обеспечение деятельности органов муниципальной власти(иные закупки товаров, работ и услуг для обеспечения государственных (муниципальных) нужд)</t>
  </si>
  <si>
    <t>Содержание муниципального имущества, составляющего казну Крапивинского муниципального округа (иные закупки товаров, работ и услуг для обеспечения государственных (муниципальных) нужд)</t>
  </si>
  <si>
    <t>2320012140</t>
  </si>
  <si>
    <t>Оборудование объектов (территорий)системами оповещения и управления эвакуацией либо автономными системами (средствами) экстренного оповещения (субсидии бюджетным учреждениям)</t>
  </si>
  <si>
    <t>Установка дополнительных камер видеонаблюдения и увеличение размера архива хранения записей с камер видеонаблюдения (иные закупки товаров, работ и услуг для обеспечения государственных (муниципальных) нужд)</t>
  </si>
  <si>
    <t>Установка дополнительных камер видеонаблюдения и увеличение размера архива хранения записей с камер видеонаблюдения (субсидии бюджетным учреждениям)</t>
  </si>
  <si>
    <t>2320012160</t>
  </si>
  <si>
    <t>Техническое обслуживание систем видеонаблюдения (иные закупки товаров, работ и услуг для обеспечения государственных (муниципальных) нужд)</t>
  </si>
  <si>
    <t>Техническое обслуживание систем видеонаблюдения (субсидии бюджетным учреждениям)</t>
  </si>
  <si>
    <t>Техническое обслуживание систем видеонаблюдения (субсидии автономным учреждениям)</t>
  </si>
  <si>
    <t>Техническое обслуживание кнопки тревожной сигнализации (иные закупки товаров, работ и услуг для обеспечения государственных (муниципальных) нужд)</t>
  </si>
  <si>
    <t>2320012170</t>
  </si>
  <si>
    <t>Техническое обслуживание кнопки тревожной сигнализации (субсидии бюджетным учреждениям)</t>
  </si>
  <si>
    <t>Техническое обслуживание кнопки тревожной сигнализации (субсидии автономным учреждениям)</t>
  </si>
  <si>
    <t>Установка дополнительного наружного освещения (субсидии бюджетным учреждениям)</t>
  </si>
  <si>
    <t>2320012180</t>
  </si>
  <si>
    <t>2320012190</t>
  </si>
  <si>
    <t>Изготовление буклетов, плакатов, памяток и рекомендаций для учреждений, предприятий, организаций, расположенных на территории муниципального образования, по антитеррористической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 (иные закупки товаров, работ и услуг для обеспечения государственных (муниципальных) нужд)</t>
  </si>
  <si>
    <t>0210011070</t>
  </si>
  <si>
    <t>0330010680</t>
  </si>
  <si>
    <t>Установка дополнительных камер видеонаблюдения на объектах спорта (субсидии бюджетным учреждениям)</t>
  </si>
  <si>
    <t>2330012210</t>
  </si>
  <si>
    <t>2330012220</t>
  </si>
  <si>
    <t>2330012240</t>
  </si>
  <si>
    <t>Установка тревожной сигнализации, кнопки экстренного вызова полиции  (субсидии бюджетным учреждениям)</t>
  </si>
  <si>
    <t>2330012250</t>
  </si>
  <si>
    <t>2330012260</t>
  </si>
  <si>
    <t>Установка дополнительного ограждения (субсидии бюджетным учреждениям)</t>
  </si>
  <si>
    <t>2330012270</t>
  </si>
  <si>
    <t>2330012300</t>
  </si>
  <si>
    <t>2410012350</t>
  </si>
  <si>
    <t>2410012360</t>
  </si>
  <si>
    <t>2410012380</t>
  </si>
  <si>
    <t>Проведение соревнований муниципального, областного, регионального и межрегионального уровней (субсидии бюджетным учреждениям)</t>
  </si>
  <si>
    <t>Обеспечение участия команд по видам спорта в официальных физкультурно-спортивных мероприятиях (субсидии бюджетным учреждениям)</t>
  </si>
  <si>
    <t>Проведение спортивных мероприятий (субсидии бюджетным учреждениям)</t>
  </si>
  <si>
    <t>Обеспечение деятельности (оказания услуг) развития физической культуры и спорта в Крапивинском муниципальном округе (субсидии бюджетным учреждениям)</t>
  </si>
  <si>
    <t>Проведение выборов (иные закупки товаров, работ и услуг для обеспечения государственных (муниципальных) нужд)</t>
  </si>
  <si>
    <t>Субсидии некоммерческим организациям, не являющимся государственными учреждениями Крапивинского муниципального округа, обеспечение деятельности Всероссийской общественной организации ветеранов (пенсионеров) войны, труда, Вооруженных Сил и правоохранительных органов(субсидии некоммерческим организациям (за исключением государственных (муниципальных) учреждений))</t>
  </si>
  <si>
    <t>1900010840</t>
  </si>
  <si>
    <t>Социальная поддержка работников образовательных организаций и участников образовательного процесса (социальные выплаты гражданам,кроме публичных нормативных социальных выплат)</t>
  </si>
  <si>
    <t>Содержание и развитие деятельности МКУ "ЕДДС" Крапивинского муниципального округа (иные закупки товаров, работ и услуг для обеспечения государственных (муниципальных) нужд)</t>
  </si>
  <si>
    <t>0910010700</t>
  </si>
  <si>
    <t>Приобретение и установка автоматизированной информационной спутниковой системы Глонасс в "Школьный" автобус (субсидии бюджетным учреждениям)</t>
  </si>
  <si>
    <t>0210053030</t>
  </si>
  <si>
    <t>04100S0420</t>
  </si>
  <si>
    <t>Обеспечение жильем социальных категорий граждан, установленных законодательством Кемеровской области-Кузбасса (бюджетные инвестиции)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</si>
  <si>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бюджетным учреждениям)</t>
  </si>
  <si>
    <t>0820172570</t>
  </si>
  <si>
    <t>0820272570</t>
  </si>
  <si>
    <t>0820372570</t>
  </si>
  <si>
    <t>0820472570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</si>
  <si>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</si>
  <si>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</si>
  <si>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пользования (иные закупки товаров, работ и услуг для обеспечения государственных (муниципальных) нужд)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</si>
  <si>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 (иные закупки товаров, работ и услуг для обеспечения государственных (муниципальных) нужд)</t>
  </si>
  <si>
    <t>955</t>
  </si>
  <si>
    <t>Обеспечение деятельности органов муниципальной (расходы на выплаты персоналу государственных (муниципальных) органов)</t>
  </si>
  <si>
    <t>Обеспечение деятельности органов муниципальной (иные закупки товаров, работ и услуг для обеспечения государственных (муниципальных) нужд)</t>
  </si>
  <si>
    <t>Страхование особо опасных объектов  (иные закупки товаров, работ и услуг для обеспечения государственных (муниципальных) нужд)</t>
  </si>
  <si>
    <t>Совершенствование организации питания   (иные закупки товаров, работ и услуг для обеспечения государственных (муниципальных) нужд)</t>
  </si>
  <si>
    <t>Мероприятия по модернизации оборудования, используемого для выработки тепловой энергии, передачи электрической и тепловой энергии, в том числе замене оборудования на оборудование с более высоким КПД действия, внедрению инновационных решений и технологий в целях повышения энергетической эффективности осуществления регулируемых видов деятельности (иные закупки товаров, работ и услуг для обеспечения государственных (муниципальных) нужд)</t>
  </si>
  <si>
    <t>02300S2000</t>
  </si>
  <si>
    <t>Проведение ежегодной диспансеризации (иные закупки товаров, работ и услуг для обеспечения государственных (муниципальных) нужд)</t>
  </si>
  <si>
    <t>360</t>
  </si>
  <si>
    <t>Профилактика безнадзорности и правонарушений несовершеннолетних (Иные выплаты населению)</t>
  </si>
  <si>
    <t xml:space="preserve">Проведение ежегодной диспансеризации (иные закупки товаров, работ и услуг для обеспечения государственных (муниципальных) </t>
  </si>
  <si>
    <t>Создание системы долговременного ухода за гражданами пожилого возраста и инвалидами  (субсидии бюджетным учреждениям)</t>
  </si>
  <si>
    <t>2024 год</t>
  </si>
  <si>
    <t>Строительство и реконструкция объектов систем водоснабжения и водоотведения с применением энергоэффективных технологий, материалов и оборудования  (бюджетные инвестиции)</t>
  </si>
  <si>
    <t>Строительство и реконструкция (модернизация) объектов питьевого водоснабжения (бюджетные инвестиции)</t>
  </si>
  <si>
    <t>04100L2990</t>
  </si>
  <si>
    <t>031P351630</t>
  </si>
  <si>
    <t>0910010730</t>
  </si>
  <si>
    <t>Обеспечение деятельности отдела военно-мобилизационной подготовки администрации Крапивинского муниципальногоокруга (иные закупки товаров, работ и услуг для обеспечения государственных (муниципальных) нужд)</t>
  </si>
  <si>
    <t>0940010740</t>
  </si>
  <si>
    <t>0950010770</t>
  </si>
  <si>
    <t>Создание аврийного запаса ГСМ (иные закупки товаров, работ и услуг для обеспечения государственных (муниципальных) нужд)</t>
  </si>
  <si>
    <t>0910010750</t>
  </si>
  <si>
    <t>0340010580</t>
  </si>
  <si>
    <t>0340010660</t>
  </si>
  <si>
    <t>Приобретение специальной продукции (ритуальные товары) (субсидии бюджетным учреждениям)</t>
  </si>
  <si>
    <t xml:space="preserve">Приобретение товаров, работ, услуг в пользу граждан в целях их социального обеспечения (субсидии бюджетным учреждениям) </t>
  </si>
  <si>
    <t>Установка освещения в домах культуры (субсидии бюджетным учреждениям)</t>
  </si>
  <si>
    <t>Установка дополнительного наружного освещения (иные закупки товаров, работ и услуг для обеспечения государственных (муниципальных) нужд)</t>
  </si>
  <si>
    <t>Приложение 4</t>
  </si>
  <si>
    <t>Финансовое управление администрации Крапивинского муниципального округа</t>
  </si>
  <si>
    <t>Модернизация объектов социальной сферы в области образования (субсидии бюджетным учреждениям)</t>
  </si>
  <si>
    <t>Модернизация объектов социальной сферы в области культуры, молодежной политики и спорта (субсидии бюджетным учреждениям)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</si>
  <si>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 (иные закупки товаров, работ и услуг для обеспечения государственных (муниципальных) нужд)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</si>
  <si>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  (публичные нормативные социальные выплаты гражданам)</t>
  </si>
  <si>
    <t>Реализация федеральной целевой программы «Увековечение памяти погибших при защите Отечества на 2019 - 2024 годы» (субсидии бюджетным учреждениям)</t>
  </si>
  <si>
    <t>Финансовое обеспечение дорожной деятельности в отношении дорог общего пользования местного значения (иные закупки товаров, работ и услуг для обеспечения государственных (муниципальных) нужд)</t>
  </si>
  <si>
    <t>к решению Совета народных депутатов Крапивинского муниципального округа</t>
  </si>
  <si>
    <t>830</t>
  </si>
  <si>
    <t>1120012440</t>
  </si>
  <si>
    <t>917</t>
  </si>
  <si>
    <t>Председатель контрольно-счетного органа (расходы на выплаты персоналу государственных (муниципальных) органов)</t>
  </si>
  <si>
    <t>Председатель контрольно-счетного органа (расходы на выплаты персоналу государственных (иные закупки товаров, работ и услуг для обеспечения государственных (муниципальных) нужд)</t>
  </si>
  <si>
    <t>КОНТРОЛЬНО-СЧЕТНЫЙ ОРГАН КРАПИВИНСКОГО МУНИЦИПАЛЬНОГО ОКРУГА</t>
  </si>
  <si>
    <t>0320070060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</si>
  <si>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 (социальные выплаты гражданам,кроме публичных нормативных социальных выплат)</t>
  </si>
  <si>
    <t>1110012430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</si>
  <si>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(субсидии бюджетным учреждениям)</t>
  </si>
  <si>
    <t>Проведение ежегодной диспансеризации  (иные закупки товаров, работ и услуг для обеспечения государственных (муниципальных) нужд)</t>
  </si>
  <si>
    <t>261F552430</t>
  </si>
  <si>
    <t>Единовременное поощрение муниципальным служащим (расходы на выплаты персоналу государственных (муниципальных) органов)</t>
  </si>
  <si>
    <t>0920010210</t>
  </si>
  <si>
    <t>Проведения комплекса мероприятий по противопожарной безопасности (иные закупки товаров, работ и услуг для обеспечения государственных (муниципальных) нужд)</t>
  </si>
  <si>
    <t>Выполнение других обязательств (исполнение судебных актов)</t>
  </si>
  <si>
    <t>02300R0820</t>
  </si>
  <si>
    <t>Стимулирование и материально-техническое обеспечение деятельности народных дружин (премии и гранты)</t>
  </si>
  <si>
    <t>2330012290</t>
  </si>
  <si>
    <t>Замена дверей запасного выхода (субсидии бюджетным учреждениям)</t>
  </si>
  <si>
    <t>2330012320</t>
  </si>
  <si>
    <t>Установка автоматической пожарной сигнализации  (субсидии бюджетным учреждениям)</t>
  </si>
  <si>
    <t>0920010320</t>
  </si>
  <si>
    <t>Работы по проектированию пожарной сигнализации (СПС) и аварийного освещения (АО) (иные закупки товаров, работ и услуг для обеспечения государственных (муниципальных) нужд)</t>
  </si>
  <si>
    <t xml:space="preserve">Единовременная денежная выплата отдельным категориям граждан, принимающим участие в специальной военной операции, проводимой на территории Украины, Донецкой Народной Республики и Луганской Народной Республики (субсидии бюджетным учреждениям) </t>
  </si>
  <si>
    <t>9900012700</t>
  </si>
  <si>
    <t>9900012710</t>
  </si>
  <si>
    <t xml:space="preserve">Социальная помощь семьям отдельных категорий граждан, принимающим участие в специальной военной операции, проводимой на территории Украины, Донецкой Народной Республики и Луганской Народной Республики (субсидии бюджетным учреждениям) </t>
  </si>
  <si>
    <t>Субвенции на 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родителей»(социальные выплаты гражданам,кроме публичных нормативных социальных выплат)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</si>
  <si>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(социальные выплаты гражданам,кроме публичных нормативных социальных выплат)</t>
  </si>
  <si>
    <t>Субвенции на 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 (социальные выплаты гражданам,кроме публичных нормативных социальных выплат)</t>
  </si>
  <si>
    <t>021E250980</t>
  </si>
  <si>
    <t>09100S3780</t>
  </si>
  <si>
    <t>Модернизация автоматизированной системы централизованного оповещения населения Кемеровской области - Кузбасса (иные закупки товаров, работ и услуг для обеспечения государственных (муниципальных) нужд)</t>
  </si>
  <si>
    <t>08300S2690</t>
  </si>
  <si>
    <t>08300S2580</t>
  </si>
  <si>
    <t xml:space="preserve"> на 2023 год и на плановый период 2024 и 2025 годов»</t>
  </si>
  <si>
    <t>Ведомственная структура расходов бюджета Крапивинского муниципального округа на 2023 год и на плановый период 2024 и 2025 годов</t>
  </si>
  <si>
    <t>2025 год</t>
  </si>
  <si>
    <t>0120010040</t>
  </si>
  <si>
    <t>0120010050</t>
  </si>
  <si>
    <t>0120010100</t>
  </si>
  <si>
    <t>0120011080</t>
  </si>
  <si>
    <t>0130010180</t>
  </si>
  <si>
    <t>Создание доступной среды для инвалидов и маломобильных граждан (субсидии бюджетным учреждениям)</t>
  </si>
  <si>
    <t>0440010570</t>
  </si>
  <si>
    <t>0610010030</t>
  </si>
  <si>
    <t>0620010060</t>
  </si>
  <si>
    <t>0620010070</t>
  </si>
  <si>
    <t>0620010920</t>
  </si>
  <si>
    <t>0620010940</t>
  </si>
  <si>
    <t>0630010910</t>
  </si>
  <si>
    <t>0830012690</t>
  </si>
  <si>
    <t>0840012080</t>
  </si>
  <si>
    <t>0840012130</t>
  </si>
  <si>
    <t>08400S2510</t>
  </si>
  <si>
    <t>Энергосбережение и повышение энергетической эффективности (иные закупки товаров, работ и услуг для обеспечения государственных (муниципальных) нужд)</t>
  </si>
  <si>
    <t>0920010850</t>
  </si>
  <si>
    <t>Обеспечение мер пожарной безопасности (иные закупки товаров, работ и услуг для обеспечения государственных (муниципальных) нужд)</t>
  </si>
  <si>
    <t>0920010870</t>
  </si>
  <si>
    <t>Работы по техническому обслуживанию пожарной сигнализации объектов культуры (субсидии бюджетным учреждениям)</t>
  </si>
  <si>
    <t>Мероприятия, направленные на обеспечение безопасности людей на водных объектах Крапивинского муниципального округа (иные закупки товаров, работ и услуг для обеспечения государственных (муниципальных) нужд)</t>
  </si>
  <si>
    <t>Мероприятия, направленные на обеспечение безопасного пропуска ледохода и паводковых вод  (иные закупки товаров, работ и услуг для обеспечения государственных (муниципальных) нужд)</t>
  </si>
  <si>
    <t>2710012010</t>
  </si>
  <si>
    <t>2720010860</t>
  </si>
  <si>
    <t>Землепользование и застройка территорий (иные закупки товаров, работ и услуг для обеспечения государственных (муниципальных) нужд)</t>
  </si>
  <si>
    <t>2810012800</t>
  </si>
  <si>
    <t>Проведение мероприятий по поддержке и развитию этнографического туризма экотуризма,  культурно-познавательного туризма и религиозного паломничества (субсидии бюджетным учреждениям)</t>
  </si>
  <si>
    <t>2820012810</t>
  </si>
  <si>
    <t>Проведение мероприятий, посвященных национальным праздникам (субсидии бюджетным учреждениям)</t>
  </si>
  <si>
    <t>2830012820</t>
  </si>
  <si>
    <t>Проведение прочих мероприятий в области национальной политики (субсидии бюджетным учреждениям)</t>
  </si>
  <si>
    <t>1610012070</t>
  </si>
  <si>
    <t>1610012090</t>
  </si>
  <si>
    <t>Мероприятия направленные на ликвидацию объектов накопленного вреда и оздоровление окружающей среды (иные закупки товаров, работ и услуг для обеспечения государственных (муниципальных) нужд)</t>
  </si>
  <si>
    <t>1620012060</t>
  </si>
  <si>
    <t>Обеспечение уличного освещения (иные закупки товаров, работ и услуг для обеспечения государственных (муниципальных) нужд)</t>
  </si>
  <si>
    <t>16300S3420</t>
  </si>
  <si>
    <t>1640010900</t>
  </si>
  <si>
    <t>Мероприятия по охране, защите и воспроизводству городских лесов (иные закупки товаров, работ и услуг для обеспечения государственных (муниципальных) нужд)</t>
  </si>
  <si>
    <t>1810310980</t>
  </si>
  <si>
    <t>Основное мероприятие «Проведение обязательных, предварительных и периодических медицинских осмотров» (расходы на выплаты персоналу казенных учреждений)</t>
  </si>
  <si>
    <t>Основное мероприятие «Проведение обязательных, предварительных и периодических медицинских осмотров» (субсидии бюджетным учреждениям)</t>
  </si>
  <si>
    <t>Основное мероприятие «Проведение обязательных, предварительных и периодических медицинских осмотров» (субсидии автономным учреждениям)</t>
  </si>
  <si>
    <t>Основное мероприятие «Проведение обязательных, предварительных и периодических медицинских осмотров»(субсидии бюджетным учреждениям)</t>
  </si>
  <si>
    <t>1810370170</t>
  </si>
  <si>
    <t>1810373880</t>
  </si>
  <si>
    <t>1810110990</t>
  </si>
  <si>
    <t>Основное мероприятие «Проведение специальной оценки условий труда» (субсидии бюджетным учреждениям)</t>
  </si>
  <si>
    <t>1810210960</t>
  </si>
  <si>
    <t>Основное мероприятие «Организация обучения и проверка знаний требований охраны труда» (субсидии бюджетным учреждениям)</t>
  </si>
  <si>
    <t>1810472070</t>
  </si>
  <si>
    <t>1810471960</t>
  </si>
  <si>
    <t>1810470280</t>
  </si>
  <si>
    <t>1810410970</t>
  </si>
  <si>
    <t>Оборудование объектов (территорий)системами оповещения и управления эвакуацией либо автономными системами (средствами) экстренного оповещения  (иные закупки товаров, работ и услуг для обеспечения государственных (муниципальных) нужд)</t>
  </si>
  <si>
    <t>Установка ограждений в образовательных учреждениях (субсидии бюджетным учреждениям)</t>
  </si>
  <si>
    <t>0110010010</t>
  </si>
  <si>
    <t>0110010030</t>
  </si>
  <si>
    <t>0110010190</t>
  </si>
  <si>
    <t>0110010020</t>
  </si>
  <si>
    <t>Популяризация туристических объектов Крапивинского округа (Развитие автобусных и пеших маршрутов по историческим местам) (субсидии бюджетным учреждениям)</t>
  </si>
  <si>
    <t>2110010440</t>
  </si>
  <si>
    <t>2110010470</t>
  </si>
  <si>
    <t>2110010460</t>
  </si>
  <si>
    <t>Обеспечение деятельности органов муниципальной власти (уплата налогов, сборов и иных платежей)</t>
  </si>
  <si>
    <t>Обеспечение деятельности органов муниципальной (уплата налогов, сборов и иных платежей)</t>
  </si>
  <si>
    <t>Межрегиональные фестивали и ярмарки (субсидии бюджетным учреждениям)</t>
  </si>
  <si>
    <t>0110079050</t>
  </si>
  <si>
    <t>0110079060</t>
  </si>
  <si>
    <t>0120051180</t>
  </si>
  <si>
    <t>0120051200</t>
  </si>
  <si>
    <t>0110010240</t>
  </si>
  <si>
    <t>2420012390</t>
  </si>
  <si>
    <t>1210010090</t>
  </si>
  <si>
    <t>0230072140</t>
  </si>
  <si>
    <t>Предоставление членам семей участников специальной военной операции, указанным в подпункте 2 статьи 2 Закона Кемеровской области - Кузбасса «О мерах социальной поддержки семей граждан, принимающих  участие в специальной военной операции», обучающимся в пятых - одиннадцатых классах муниципальных общеобразовательных организаций, бесплатного одноразового горячего питания  (субсидии бюджетным учреждениям)</t>
  </si>
  <si>
    <t>Социальная поддержка отдельных категорий семей в форме оснащения жилых помещений автономными дымовыми пожарными извещателями и (или) датчиками (извещателями) угарного газа в соответствии с Законом Кемеровской области - Кузбасса от 5 октября 2022 года № 109-ОЗ «О социальной поддержке отдельных категорий семей в форме оснащения жилых помещений автономными дымовыми пожарными извещателями и (или) датчиками (извещателями) угарного газа» (субсидии бюджетным учреждениям)</t>
  </si>
  <si>
    <t>Развитие физической культуры и массового спорта (субсидии бюджетным учреждениям)</t>
  </si>
  <si>
    <t>04100L4670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</si>
  <si>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 бюджетным учреждениям)</t>
  </si>
  <si>
    <t>041A155193</t>
  </si>
  <si>
    <t>Государственная поддержка отрасли культуры (обеспечение учреждений культуры специализированным автотранспортом для обслуживания населения, в том числе сельского населения)(субсидии бюджетным учреждениям)</t>
  </si>
  <si>
    <t>021E251710</t>
  </si>
  <si>
    <t>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 (субсидии бюджетным учреждениям)</t>
  </si>
  <si>
    <t>031P373880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</si>
  <si>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  (субсидии бюджетным учреждениям)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</si>
  <si>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образования(расходы на выплаты персоналу казенных учреждений)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</si>
  <si>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образования(субсидии бюджетным учреждениям)</t>
  </si>
  <si>
    <t>0320071510</t>
  </si>
  <si>
    <t>2120010550</t>
  </si>
  <si>
    <t>Прочие мероприятия в области туризма (субсидии бюджетным учреждениям)</t>
  </si>
  <si>
    <t>Дальнейшее развитие многофункционального комплекса в п. Зеленогорский (субсидии бюджетным учреждениям)</t>
  </si>
  <si>
    <t>24100S0510</t>
  </si>
  <si>
    <t>0320070070</t>
  </si>
  <si>
    <t>0320070020</t>
  </si>
  <si>
    <t>0320070080</t>
  </si>
  <si>
    <t>Выполнение других обязательств (уплата налогов, сборов и иных платежей)</t>
  </si>
  <si>
    <t>Содержание и развитие деятельности МКУ "ЕДДС" Крапивинского муниципального округа (расходы на выплаты персоналу казенных учреждений)</t>
  </si>
  <si>
    <t>15000L4970</t>
  </si>
  <si>
    <t>Проведение специальной оценки условий труда (субсидии бюджетным учреждениям)</t>
  </si>
  <si>
    <t>Организация обучения и проверка знаний требований охраны труда (субсидии бюджетным учреждениям)</t>
  </si>
  <si>
    <t>Проведение обязательных, предварительных и периодических медицинских осмотров  (субсидии бюджетным учреждениям)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</si>
  <si>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(уплата налогов, сборов и иных платежей)</t>
  </si>
  <si>
    <t>Создание кадетских (казачьих) классов в общеобразовательных организациях Кемеровской области - Кузбасса (субсидии бюджетным учреждениям)</t>
  </si>
  <si>
    <t>Проведение специальной оценки условий труда (иные закупки товаров, работ и услуг для обеспечения государственных (муниципальных) нужд)</t>
  </si>
  <si>
    <t>0850012020</t>
  </si>
  <si>
    <t>Решение прочих вопросов в области жилищно-коммунального хозяйства (иные закупки товаров, работ и услуг для обеспечения государственных (муниципальных) нужд)</t>
  </si>
  <si>
    <t>Единовременное поощрение муниципальных служащих(расходы на выплаты персоналу государственных (муниципальных) органов)</t>
  </si>
  <si>
    <t>Единовременное поощрение муниципальных служащих (расходы на выплаты персоналу государственных (муниципальных) органов)</t>
  </si>
  <si>
    <t>0340010600</t>
  </si>
  <si>
    <t>Исполнение судебных актов по искам (исполнение судебных актов)</t>
  </si>
  <si>
    <t>Денежное сопровождение наградной системы Крапивинского муниципального округа (приобретение и изготовление бланков, рамок, плакеток, поздравительной корреспонденции, ценных подарков, конфет и цветов) (иные закупки товаров, работ и услуг для обеспечения государственных (муниципальных) нужд)</t>
  </si>
  <si>
    <t>Обеспечение уличного освещения (уплата налогов, сборов и иных платежей)</t>
  </si>
  <si>
    <t>1130012450</t>
  </si>
  <si>
    <t>Единовременное поощрение муниципальных служащих (иные закупки товаров, работ и услуг для обеспечения государственных (муниципальных) нужд)</t>
  </si>
  <si>
    <t>16300S3421</t>
  </si>
  <si>
    <t>Реализация проектов инициативного бюджетирования «Твой Кузбасс - твоя инициатива» (Благоустройство хоккейной площадки (текущий ремонт), расположенной по адресу: 652440, Кемеровская область – Кузбасс, Крапивинский муниципальный округ, пгт. Крапивинский, ул.60 лет Октября, 17 б/1 (пгт. Крапивинский) (иные закупки товаров, работ и услуг для обеспечения государственных (муниципальных) нужд)</t>
  </si>
  <si>
    <t>16300S3422</t>
  </si>
  <si>
    <t>Реализация проектов инициативного бюджетирования «Твой Кузбасс - твоя инициатива» (Благоустройство мест захоронения (текущий ремонт), расположенных по адресу: 652449, Кемеровская область – Кузбасс, Крапивинский муниципальный округ, в 1,35 км северо-западнее пгт. Зеленогорский (пгт. Зеленогорский)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</si>
  <si>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 (Благоустройство (текущий ремонт) территории МБОУ «Банновская основная общеобразовательная школа», расположенной по адресу: 652445, Кемеровская область – Кузбасс, Крапивинский муниципальный округ, с. Банново, ул.Центральная, 2 (Банновская сельская территория) (иные закупки товаров, работ и услуг для обеспечения государственных (муниципальных) нужд)</t>
  </si>
  <si>
    <t>16300S3423</t>
  </si>
  <si>
    <t>Реализация проектов инициативного бюджетирования «Твой Кузбасс - твоя инициатива» (Благоустройство мест захоронения (текущий ремонт), расположенных по адресу: 652448, Кемеровская область – Кузбасс, Крапивинский муниципальный округ, 500 м северо-восточнее п. Красные Ключи (Барачатская сельская территория)</t>
  </si>
  <si>
    <t>16300S3424</t>
  </si>
  <si>
    <t>16300S3425</t>
  </si>
  <si>
    <t>Реализация проектов инициативного бюджетирования «Твой Кузбасс - твоя инициатива» (Благоустройство (текущий ремонт) детской спортивно-игровой площадки, расположенной по адресу: 652452, Кемеровская область – Кузбасс, Крапивинский муниципальный округ, с. Борисово, ул. 70 лет Октября,1а (Борисовская сельская территория)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</si>
  <si>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 (Благоустройство (текущий ремонт) территории МБОУ «Зеленовская основная общеобразовательная школа», расположенной по адресу:652460, Кемеровская область – Кузбасс, Крапивинский муниципальный округ, п. Зеленовский, ул. Школьная,18 (Зеленовская сельская территория) (иные закупки товаров, работ и услуг для обеспечения государственных (муниципальных) нужд)</t>
  </si>
  <si>
    <t>16300S3426</t>
  </si>
  <si>
    <t>16300S3427</t>
  </si>
  <si>
    <t>Реализация проектов инициативного бюджетирования «Твой Кузбасс - твоя инициатива» (Благоустройство мест захоронения (текущий ремонт), расположенных по адресу: 652461, Кемеровская область – Кузбасс, Крапивинский муниципальный округ, 300 м. юго-восточнее с. Каменка (Каменская сельская территория)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</si>
  <si>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 (Благоустройство (текущий ремонт) мест захоронения, расположенных по адресу: 652463, Кемеровская область – Кузбасс, Крапивинский муниципальный округ, на северо-восток с. Междугорное (Крапивинская сельская территория)(иные закупки товаров, работ и услуг для обеспечения государственных (муниципальных) нужд)</t>
  </si>
  <si>
    <t>16300S3428</t>
  </si>
  <si>
    <t>Реализация проектов инициативного бюджетирования «Твой Кузбасс - твоя инициатива» (Капитальный ремонт кровли и оконных блоков «СДК Перехляйский» расположенного по адресу: 652451, Кемеровская область – Кузбасс, Крапивинский муниципальный округ, п. Перехляй, ул. Центральная, д.14 (Мельковская сельская территория)(иные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</si>
  <si>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 (Капитальный ремонт фасада, крыльца и карниза оконных блоков «СДК Тарадановский», расположенного по адресу: 652453, Кемеровская область – Кузбасс, Крапивинский муниципальный округ, с. Тараданово, ул. Садовая, 8 (Тарадановская сельская территория)(иные закупки товаров, работ и услуг для обеспечения государственных (муниципальных) нужд)</t>
  </si>
  <si>
    <t>16300S3429</t>
  </si>
  <si>
    <t>16300S342А</t>
  </si>
  <si>
    <t>16300S342Б</t>
  </si>
  <si>
    <t>Реализация проектов инициативного бюджетирования «Твой Кузбасс - твоя инициатива» (Благоустройство мест захоронения (текущий ремонт), расположенных по адресу: 652455, Кемеровская область – Кузбасс, Крапивинский муниципальный округ, вдоль западной границы д. Сарапки (Шевелевская сельская территория)(иные закупки товаров, работ и услуг для обеспечения государственных (муниципальных) нужд)</t>
  </si>
  <si>
    <t>к решению Совета народных  депутатов Крапивинского муниципального округа</t>
  </si>
  <si>
    <t xml:space="preserve">«О внесении изменений в решение </t>
  </si>
  <si>
    <t xml:space="preserve">   Совета народных  депутатов Крапивинского муниципального округа                                                                       </t>
  </si>
  <si>
    <t>от 26.12.2022 №380  «О бюджете Крапивинского муниципального округа</t>
  </si>
  <si>
    <t>на 2023 год и на плановый период 2024 и 2025 годов»</t>
  </si>
  <si>
    <t xml:space="preserve"> от 26.12.2022 №380</t>
  </si>
  <si>
    <t>09200S1480</t>
  </si>
  <si>
    <t>Реализация мероприятий по обеспечению пожарной безопасности в муниципальных образовательных организациях Кемеровской области - Кузбасса  (субсидии бюджетным учреждениям)</t>
  </si>
  <si>
    <t>Реализация мероприятий по обеспечению пожарной безопасности в муниципальных образовательных организациях Кемеровской области - Кузбасса (иные закупки товаров, работ и услуг для обеспечения государственных (муниципальных) нужд)</t>
  </si>
  <si>
    <t>Модернизация объектов социальной сферы в области образовани (иные закупки товаров, работ и услуг для обеспечения государственных (муниципальных) нужд)</t>
  </si>
  <si>
    <t>23200S1390</t>
  </si>
  <si>
    <t>Реализация мероприятий по обеспечению антитеррористической защищенности в муниципальных образовательных организациях Кемеровской области - Кузбасса (иные закупки товаров, работ и услуг для обеспечения государственных (муниципальных) нужд)</t>
  </si>
  <si>
    <t>Реализация мероприятий по обеспечению антитеррористической защищенности в муниципальных образовательных организациях Кемеровской области - Кузбасса  (субсидии бюджетным учреждениям)</t>
  </si>
  <si>
    <t>Реализация мероприятий по обеспечению антитеррористической защищенности в муниципальных образовательных организациях Кемеровской области - Кузбасса (субсидии автономным учреждениям)</t>
  </si>
  <si>
    <t>02100S2020</t>
  </si>
  <si>
    <t>Реализация мероприятий по обеспечению антитеррористической защищенности в муниципальных образовательных организациях Кемеровской области - Кузбасса (субсидии бюджетным учреждениям)</t>
  </si>
  <si>
    <t>02300S2060</t>
  </si>
  <si>
    <t>Реализация мероприятий по обеспечению пожарной безопасности в муниципальных образовательных организациях Кемеровской области - Кузбасса (субсидии бюджетным учреждениям)</t>
  </si>
  <si>
    <t>23300S1390</t>
  </si>
  <si>
    <t>041A25519Б</t>
  </si>
  <si>
    <t>Государственная поддержка отрасли культуры (государственная поддержка лучших сельских учреждений культуры) (субсидии бюджетным учреждениям)</t>
  </si>
  <si>
    <t>Проведение ежегодной диспансеризации (расходы на выплаты персоналу государственных (муниципальных) органов)</t>
  </si>
  <si>
    <t>2320012610</t>
  </si>
  <si>
    <t>Организация охраны в образовательных учреждениях сотрудниками частных охранных организаций, подразделениями вневедомственной охраны войск национальной гвардии Российской Федерации, военизированными и сторожевыми подразделениями организации, подведомственной Федеральной службе войск национальной гвардии Российской Федерации, или подразделениями ведомственной охраны федеральных органов исполнительной власти, имеющих право на создание ведомственной охраны (субсидии бюджетным учреждениям)</t>
  </si>
  <si>
    <t>2330012170</t>
  </si>
  <si>
    <t>Проведение обязательных, предварительных и периодических медицинских осмотров (иные закупки товаров, работ и услуг для обеспечения государственных (муниципальных) нужд)</t>
  </si>
  <si>
    <t>08100S2500</t>
  </si>
  <si>
    <t>Поддержка жилищно-коммунального хозяйства (бюджетные инвестиции)</t>
  </si>
  <si>
    <t>2000012750</t>
  </si>
  <si>
    <t>Капитальный ремонт, ремонт объектов благоустройства муниципальных образований (иные закупки товаров, работ и услуг для обеспечения государственных (муниципальных) нужд)</t>
  </si>
  <si>
    <t>Модернизация объектов социальной сферы и жилого фонда Крапивинского муниципального округа (иные закупки товаров, работ и услуг для обеспечения государственных (муниципальных) нужд)</t>
  </si>
  <si>
    <t>0120012280</t>
  </si>
  <si>
    <t>Реализация проекта муниципального образования "Курс на семью" (иные закупки товаров, работ и услуг для обеспечения государственных (муниципальных) нужд)</t>
  </si>
  <si>
    <t xml:space="preserve"> от 22.05.2023 № 408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</si>
</sst>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0"/>
    <numFmt numFmtId="175" formatCode="0.000"/>
    <numFmt numFmtId="176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i/>
      <sz val="13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 indent="2"/>
    </xf>
    <xf numFmtId="49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0" xfId="0" applyNumberFormat="1" applyFont="1" applyAlignment="1" quotePrefix="1">
      <alignment vertical="top" wrapText="1"/>
    </xf>
    <xf numFmtId="49" fontId="12" fillId="0" borderId="0" xfId="0" applyNumberFormat="1" applyFont="1" applyAlignment="1" quotePrefix="1">
      <alignment horizontal="center" vertical="center" wrapText="1"/>
    </xf>
    <xf numFmtId="0" fontId="12" fillId="0" borderId="0" xfId="0" applyFont="1" applyAlignment="1" quotePrefix="1">
      <alignment horizontal="left" vertical="center" wrapText="1" indent="2"/>
    </xf>
    <xf numFmtId="0" fontId="2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2" fillId="0" borderId="10" xfId="0" applyNumberFormat="1" applyFont="1" applyFill="1" applyBorder="1" applyAlignment="1" quotePrefix="1">
      <alignment horizontal="center" vertical="top" wrapText="1"/>
    </xf>
    <xf numFmtId="49" fontId="2" fillId="0" borderId="10" xfId="0" applyNumberFormat="1" applyFont="1" applyFill="1" applyBorder="1" applyAlignment="1" quotePrefix="1">
      <alignment horizontal="center" vertical="top" wrapText="1"/>
    </xf>
    <xf numFmtId="0" fontId="2" fillId="0" borderId="10" xfId="0" applyFont="1" applyFill="1" applyBorder="1" applyAlignment="1" quotePrefix="1">
      <alignment horizontal="center" vertical="center" wrapText="1"/>
    </xf>
    <xf numFmtId="173" fontId="2" fillId="33" borderId="11" xfId="0" applyNumberFormat="1" applyFont="1" applyFill="1" applyBorder="1" applyAlignment="1" applyProtection="1">
      <alignment horizontal="center" vertical="center"/>
      <protection locked="0"/>
    </xf>
    <xf numFmtId="0" fontId="2" fillId="33" borderId="11" xfId="0" applyNumberFormat="1" applyFont="1" applyFill="1" applyBorder="1" applyAlignment="1">
      <alignment vertical="top" wrapText="1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 quotePrefix="1">
      <alignment horizontal="center" vertical="center"/>
    </xf>
    <xf numFmtId="49" fontId="8" fillId="33" borderId="11" xfId="0" applyNumberFormat="1" applyFont="1" applyFill="1" applyBorder="1" applyAlignment="1">
      <alignment horizontal="center" vertical="center"/>
    </xf>
    <xf numFmtId="173" fontId="8" fillId="33" borderId="11" xfId="0" applyNumberFormat="1" applyFont="1" applyFill="1" applyBorder="1" applyAlignment="1" applyProtection="1">
      <alignment horizontal="center" vertical="center"/>
      <protection locked="0"/>
    </xf>
    <xf numFmtId="173" fontId="3" fillId="33" borderId="11" xfId="0" applyNumberFormat="1" applyFont="1" applyFill="1" applyBorder="1" applyAlignment="1" applyProtection="1">
      <alignment horizontal="center" vertical="center"/>
      <protection locked="0"/>
    </xf>
    <xf numFmtId="0" fontId="8" fillId="33" borderId="11" xfId="0" applyNumberFormat="1" applyFont="1" applyFill="1" applyBorder="1" applyAlignment="1">
      <alignment vertical="top" wrapText="1"/>
    </xf>
    <xf numFmtId="49" fontId="2" fillId="33" borderId="11" xfId="0" applyNumberFormat="1" applyFont="1" applyFill="1" applyBorder="1" applyAlignment="1" quotePrefix="1">
      <alignment horizontal="center" vertical="center" wrapText="1"/>
    </xf>
    <xf numFmtId="173" fontId="2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vertical="top" wrapText="1"/>
    </xf>
    <xf numFmtId="0" fontId="9" fillId="33" borderId="11" xfId="0" applyNumberFormat="1" applyFont="1" applyFill="1" applyBorder="1" applyAlignment="1">
      <alignment vertical="top" wrapText="1"/>
    </xf>
    <xf numFmtId="49" fontId="3" fillId="33" borderId="11" xfId="0" applyNumberFormat="1" applyFont="1" applyFill="1" applyBorder="1" applyAlignment="1" quotePrefix="1">
      <alignment horizontal="center" vertical="center"/>
    </xf>
    <xf numFmtId="0" fontId="2" fillId="33" borderId="12" xfId="0" applyNumberFormat="1" applyFont="1" applyFill="1" applyBorder="1" applyAlignment="1">
      <alignment vertical="top" wrapText="1"/>
    </xf>
    <xf numFmtId="49" fontId="8" fillId="33" borderId="11" xfId="0" applyNumberFormat="1" applyFont="1" applyFill="1" applyBorder="1" applyAlignment="1" quotePrefix="1">
      <alignment horizontal="center" vertical="center"/>
    </xf>
    <xf numFmtId="49" fontId="48" fillId="33" borderId="11" xfId="0" applyNumberFormat="1" applyFont="1" applyFill="1" applyBorder="1" applyAlignment="1" quotePrefix="1">
      <alignment horizontal="center" vertical="center"/>
    </xf>
    <xf numFmtId="0" fontId="48" fillId="33" borderId="13" xfId="0" applyNumberFormat="1" applyFont="1" applyFill="1" applyBorder="1" applyAlignment="1">
      <alignment vertical="top" wrapText="1"/>
    </xf>
    <xf numFmtId="173" fontId="48" fillId="33" borderId="11" xfId="0" applyNumberFormat="1" applyFont="1" applyFill="1" applyBorder="1" applyAlignment="1" applyProtection="1">
      <alignment horizontal="center" vertical="center"/>
      <protection locked="0"/>
    </xf>
    <xf numFmtId="0" fontId="2" fillId="33" borderId="13" xfId="0" applyNumberFormat="1" applyFont="1" applyFill="1" applyBorder="1" applyAlignment="1">
      <alignment vertical="top" wrapText="1"/>
    </xf>
    <xf numFmtId="0" fontId="4" fillId="33" borderId="11" xfId="0" applyNumberFormat="1" applyFont="1" applyFill="1" applyBorder="1" applyAlignment="1">
      <alignment vertical="top" wrapText="1"/>
    </xf>
    <xf numFmtId="49" fontId="4" fillId="33" borderId="11" xfId="0" applyNumberFormat="1" applyFont="1" applyFill="1" applyBorder="1" applyAlignment="1">
      <alignment horizontal="center" vertical="center"/>
    </xf>
    <xf numFmtId="49" fontId="13" fillId="33" borderId="11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/>
    </xf>
    <xf numFmtId="173" fontId="2" fillId="33" borderId="0" xfId="0" applyNumberFormat="1" applyFont="1" applyFill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top"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8" fillId="33" borderId="13" xfId="0" applyNumberFormat="1" applyFont="1" applyFill="1" applyBorder="1" applyAlignment="1">
      <alignment vertical="top" wrapText="1"/>
    </xf>
    <xf numFmtId="49" fontId="48" fillId="33" borderId="11" xfId="0" applyNumberFormat="1" applyFont="1" applyFill="1" applyBorder="1" applyAlignment="1">
      <alignment horizontal="center" vertical="center"/>
    </xf>
    <xf numFmtId="173" fontId="4" fillId="33" borderId="11" xfId="0" applyNumberFormat="1" applyFont="1" applyFill="1" applyBorder="1" applyAlignment="1" applyProtection="1">
      <alignment horizontal="center" vertical="center"/>
      <protection locked="0"/>
    </xf>
    <xf numFmtId="0" fontId="8" fillId="33" borderId="12" xfId="0" applyFont="1" applyFill="1" applyBorder="1" applyAlignment="1">
      <alignment vertical="top" wrapText="1"/>
    </xf>
    <xf numFmtId="0" fontId="3" fillId="33" borderId="12" xfId="0" applyNumberFormat="1" applyFont="1" applyFill="1" applyBorder="1" applyAlignment="1">
      <alignment vertical="top" wrapText="1"/>
    </xf>
    <xf numFmtId="173" fontId="9" fillId="33" borderId="11" xfId="0" applyNumberFormat="1" applyFont="1" applyFill="1" applyBorder="1" applyAlignment="1" applyProtection="1">
      <alignment horizontal="center" vertical="center"/>
      <protection locked="0"/>
    </xf>
    <xf numFmtId="49" fontId="9" fillId="33" borderId="11" xfId="0" applyNumberFormat="1" applyFont="1" applyFill="1" applyBorder="1" applyAlignment="1" quotePrefix="1">
      <alignment horizontal="center" vertical="center"/>
    </xf>
    <xf numFmtId="0" fontId="3" fillId="33" borderId="11" xfId="0" applyNumberFormat="1" applyFont="1" applyFill="1" applyBorder="1" applyAlignment="1">
      <alignment vertical="top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right" vertical="top" wrapText="1"/>
    </xf>
    <xf numFmtId="0" fontId="14" fillId="0" borderId="0" xfId="0" applyFont="1" applyAlignment="1">
      <alignment horizontal="right" vertical="top"/>
    </xf>
    <xf numFmtId="0" fontId="49" fillId="33" borderId="11" xfId="0" applyNumberFormat="1" applyFont="1" applyFill="1" applyBorder="1" applyAlignment="1">
      <alignment vertical="top" wrapText="1"/>
    </xf>
    <xf numFmtId="49" fontId="49" fillId="33" borderId="11" xfId="0" applyNumberFormat="1" applyFont="1" applyFill="1" applyBorder="1" applyAlignment="1" quotePrefix="1">
      <alignment horizontal="center" vertical="center"/>
    </xf>
    <xf numFmtId="173" fontId="49" fillId="33" borderId="11" xfId="0" applyNumberFormat="1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>
      <alignment vertical="top" wrapText="1"/>
    </xf>
    <xf numFmtId="49" fontId="3" fillId="33" borderId="11" xfId="0" applyNumberFormat="1" applyFont="1" applyFill="1" applyBorder="1" applyAlignment="1" quotePrefix="1">
      <alignment horizontal="center" vertical="top" wrapText="1"/>
    </xf>
    <xf numFmtId="0" fontId="13" fillId="0" borderId="0" xfId="0" applyFont="1" applyBorder="1" applyAlignment="1">
      <alignment horizontal="right" vertical="top" wrapText="1"/>
    </xf>
    <xf numFmtId="0" fontId="14" fillId="0" borderId="0" xfId="0" applyFont="1" applyAlignment="1">
      <alignment horizontal="right" vertical="top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right" wrapText="1"/>
    </xf>
    <xf numFmtId="3" fontId="13" fillId="0" borderId="0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center" vertical="top" wrapText="1"/>
    </xf>
    <xf numFmtId="3" fontId="8" fillId="0" borderId="0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49" fontId="2" fillId="34" borderId="0" xfId="0" applyNumberFormat="1" applyFont="1" applyFill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3"/>
  <sheetViews>
    <sheetView tabSelected="1" zoomScale="80" zoomScaleNormal="80" zoomScalePageLayoutView="0" workbookViewId="0" topLeftCell="A1">
      <selection activeCell="A9" sqref="A9:I9"/>
    </sheetView>
  </sheetViews>
  <sheetFormatPr defaultColWidth="9.140625" defaultRowHeight="15"/>
  <cols>
    <col min="1" max="1" width="47.57421875" style="7" customWidth="1"/>
    <col min="2" max="2" width="8.00390625" style="6" customWidth="1"/>
    <col min="3" max="4" width="6.28125" style="6" customWidth="1"/>
    <col min="5" max="5" width="15.8515625" style="6" customWidth="1"/>
    <col min="6" max="6" width="12.140625" style="6" customWidth="1"/>
    <col min="7" max="7" width="19.421875" style="5" customWidth="1"/>
    <col min="8" max="8" width="16.421875" style="3" customWidth="1"/>
    <col min="9" max="9" width="17.28125" style="3" customWidth="1"/>
    <col min="10" max="16384" width="9.140625" style="3" customWidth="1"/>
  </cols>
  <sheetData>
    <row r="1" spans="6:9" ht="18.75" customHeight="1">
      <c r="F1" s="68" t="s">
        <v>333</v>
      </c>
      <c r="G1" s="68"/>
      <c r="H1" s="68"/>
      <c r="I1" s="68"/>
    </row>
    <row r="2" spans="4:9" ht="18.75" customHeight="1">
      <c r="D2" s="67" t="s">
        <v>520</v>
      </c>
      <c r="E2" s="67"/>
      <c r="F2" s="67"/>
      <c r="G2" s="67"/>
      <c r="H2" s="67"/>
      <c r="I2" s="67"/>
    </row>
    <row r="3" spans="6:9" ht="18.75">
      <c r="F3" s="57"/>
      <c r="G3" s="69" t="s">
        <v>553</v>
      </c>
      <c r="H3" s="69"/>
      <c r="I3" s="69"/>
    </row>
    <row r="4" spans="6:9" ht="18.75" customHeight="1">
      <c r="F4" s="68" t="s">
        <v>521</v>
      </c>
      <c r="G4" s="68"/>
      <c r="H4" s="68"/>
      <c r="I4" s="68"/>
    </row>
    <row r="5" spans="6:9" ht="18.75" customHeight="1">
      <c r="F5" s="68" t="s">
        <v>522</v>
      </c>
      <c r="G5" s="68"/>
      <c r="H5" s="68"/>
      <c r="I5" s="68"/>
    </row>
    <row r="6" spans="6:9" ht="18.75" customHeight="1">
      <c r="F6" s="65" t="s">
        <v>523</v>
      </c>
      <c r="G6" s="66"/>
      <c r="H6" s="66"/>
      <c r="I6" s="66"/>
    </row>
    <row r="7" spans="6:9" ht="18.75" customHeight="1">
      <c r="F7" s="65" t="s">
        <v>524</v>
      </c>
      <c r="G7" s="66"/>
      <c r="H7" s="66"/>
      <c r="I7" s="66"/>
    </row>
    <row r="8" spans="6:9" ht="18.75" customHeight="1">
      <c r="F8" s="58"/>
      <c r="G8" s="59"/>
      <c r="H8" s="59"/>
      <c r="I8" s="59"/>
    </row>
    <row r="9" spans="1:9" s="1" customFormat="1" ht="18.75">
      <c r="A9" s="72" t="s">
        <v>333</v>
      </c>
      <c r="B9" s="72"/>
      <c r="C9" s="72"/>
      <c r="D9" s="72"/>
      <c r="E9" s="72"/>
      <c r="F9" s="72"/>
      <c r="G9" s="72"/>
      <c r="H9" s="72"/>
      <c r="I9" s="72"/>
    </row>
    <row r="10" spans="1:9" s="1" customFormat="1" ht="18.75">
      <c r="A10" s="73" t="s">
        <v>341</v>
      </c>
      <c r="B10" s="73"/>
      <c r="C10" s="73"/>
      <c r="D10" s="73"/>
      <c r="E10" s="73"/>
      <c r="F10" s="73"/>
      <c r="G10" s="73"/>
      <c r="H10" s="73"/>
      <c r="I10" s="73"/>
    </row>
    <row r="11" spans="1:9" s="1" customFormat="1" ht="18.75">
      <c r="A11" s="74" t="s">
        <v>192</v>
      </c>
      <c r="B11" s="74"/>
      <c r="C11" s="74"/>
      <c r="D11" s="74"/>
      <c r="E11" s="74"/>
      <c r="F11" s="74"/>
      <c r="G11" s="74"/>
      <c r="H11" s="74"/>
      <c r="I11" s="74"/>
    </row>
    <row r="12" spans="1:9" s="1" customFormat="1" ht="18.75">
      <c r="A12" s="74" t="s">
        <v>378</v>
      </c>
      <c r="B12" s="74"/>
      <c r="C12" s="74"/>
      <c r="D12" s="74"/>
      <c r="E12" s="74"/>
      <c r="F12" s="74"/>
      <c r="G12" s="74"/>
      <c r="H12" s="74"/>
      <c r="I12" s="74"/>
    </row>
    <row r="13" spans="1:9" s="1" customFormat="1" ht="18.75">
      <c r="A13" s="71" t="s">
        <v>525</v>
      </c>
      <c r="B13" s="71"/>
      <c r="C13" s="71"/>
      <c r="D13" s="71"/>
      <c r="E13" s="71"/>
      <c r="F13" s="71"/>
      <c r="G13" s="71"/>
      <c r="H13" s="71"/>
      <c r="I13" s="71"/>
    </row>
    <row r="14" spans="1:9" s="1" customFormat="1" ht="18.75">
      <c r="A14" s="9"/>
      <c r="B14" s="10"/>
      <c r="C14" s="10"/>
      <c r="D14" s="10"/>
      <c r="E14" s="10"/>
      <c r="F14" s="10"/>
      <c r="G14" s="11"/>
      <c r="H14" s="8"/>
      <c r="I14" s="13"/>
    </row>
    <row r="15" spans="1:9" s="1" customFormat="1" ht="18.75">
      <c r="A15" s="70" t="s">
        <v>379</v>
      </c>
      <c r="B15" s="70"/>
      <c r="C15" s="70"/>
      <c r="D15" s="70"/>
      <c r="E15" s="70"/>
      <c r="F15" s="70"/>
      <c r="G15" s="70"/>
      <c r="H15" s="70"/>
      <c r="I15" s="70"/>
    </row>
    <row r="16" spans="1:9" s="1" customFormat="1" ht="18.75">
      <c r="A16" s="9"/>
      <c r="B16" s="10"/>
      <c r="C16" s="10"/>
      <c r="D16" s="10"/>
      <c r="E16" s="10"/>
      <c r="F16" s="10"/>
      <c r="G16" s="11"/>
      <c r="H16" s="8"/>
      <c r="I16" s="8"/>
    </row>
    <row r="17" spans="1:9" s="1" customFormat="1" ht="18.75">
      <c r="A17" s="9"/>
      <c r="B17" s="10"/>
      <c r="C17" s="10"/>
      <c r="D17" s="10"/>
      <c r="E17" s="10"/>
      <c r="F17" s="10"/>
      <c r="G17" s="12"/>
      <c r="H17" s="8"/>
      <c r="I17" s="12" t="s">
        <v>69</v>
      </c>
    </row>
    <row r="18" spans="1:9" s="4" customFormat="1" ht="49.5">
      <c r="A18" s="14" t="s">
        <v>43</v>
      </c>
      <c r="B18" s="15" t="s">
        <v>44</v>
      </c>
      <c r="C18" s="15" t="s">
        <v>45</v>
      </c>
      <c r="D18" s="15" t="s">
        <v>46</v>
      </c>
      <c r="E18" s="15" t="s">
        <v>47</v>
      </c>
      <c r="F18" s="15" t="s">
        <v>48</v>
      </c>
      <c r="G18" s="16" t="s">
        <v>238</v>
      </c>
      <c r="H18" s="16" t="s">
        <v>316</v>
      </c>
      <c r="I18" s="16" t="s">
        <v>380</v>
      </c>
    </row>
    <row r="19" spans="1:9" ht="42.75" customHeight="1">
      <c r="A19" s="63" t="s">
        <v>215</v>
      </c>
      <c r="B19" s="64" t="s">
        <v>99</v>
      </c>
      <c r="C19" s="20"/>
      <c r="D19" s="20"/>
      <c r="E19" s="20"/>
      <c r="F19" s="20"/>
      <c r="G19" s="23">
        <f>SUM(G20:G84)</f>
        <v>123752.40000000001</v>
      </c>
      <c r="H19" s="23">
        <f>SUM(H20:H84)</f>
        <v>89851.9</v>
      </c>
      <c r="I19" s="23">
        <f>SUM(I20:I84)</f>
        <v>73453.90000000001</v>
      </c>
    </row>
    <row r="20" spans="1:9" ht="57" customHeight="1">
      <c r="A20" s="24" t="s">
        <v>235</v>
      </c>
      <c r="B20" s="25" t="s">
        <v>99</v>
      </c>
      <c r="C20" s="20" t="s">
        <v>51</v>
      </c>
      <c r="D20" s="20" t="s">
        <v>60</v>
      </c>
      <c r="E20" s="20" t="s">
        <v>439</v>
      </c>
      <c r="F20" s="20" t="s">
        <v>52</v>
      </c>
      <c r="G20" s="17">
        <v>2080</v>
      </c>
      <c r="H20" s="17">
        <v>1700</v>
      </c>
      <c r="I20" s="17">
        <v>1700</v>
      </c>
    </row>
    <row r="21" spans="1:9" ht="74.25" customHeight="1">
      <c r="A21" s="18" t="s">
        <v>38</v>
      </c>
      <c r="B21" s="25" t="s">
        <v>99</v>
      </c>
      <c r="C21" s="20" t="s">
        <v>51</v>
      </c>
      <c r="D21" s="20" t="s">
        <v>129</v>
      </c>
      <c r="E21" s="20" t="s">
        <v>440</v>
      </c>
      <c r="F21" s="20" t="s">
        <v>52</v>
      </c>
      <c r="G21" s="17">
        <v>30512.8</v>
      </c>
      <c r="H21" s="17">
        <v>24350</v>
      </c>
      <c r="I21" s="17">
        <v>24350</v>
      </c>
    </row>
    <row r="22" spans="1:9" ht="73.5" customHeight="1">
      <c r="A22" s="18" t="s">
        <v>37</v>
      </c>
      <c r="B22" s="25" t="s">
        <v>99</v>
      </c>
      <c r="C22" s="20" t="s">
        <v>51</v>
      </c>
      <c r="D22" s="20" t="s">
        <v>129</v>
      </c>
      <c r="E22" s="20" t="s">
        <v>440</v>
      </c>
      <c r="F22" s="20" t="s">
        <v>53</v>
      </c>
      <c r="G22" s="17">
        <v>3460.4</v>
      </c>
      <c r="H22" s="45">
        <f>2450-3</f>
        <v>2447</v>
      </c>
      <c r="I22" s="17">
        <f>2160-3</f>
        <v>2157</v>
      </c>
    </row>
    <row r="23" spans="1:9" ht="54" customHeight="1">
      <c r="A23" s="18" t="s">
        <v>447</v>
      </c>
      <c r="B23" s="27" t="s">
        <v>99</v>
      </c>
      <c r="C23" s="19" t="s">
        <v>51</v>
      </c>
      <c r="D23" s="19" t="s">
        <v>129</v>
      </c>
      <c r="E23" s="19" t="s">
        <v>440</v>
      </c>
      <c r="F23" s="19" t="s">
        <v>54</v>
      </c>
      <c r="G23" s="17">
        <v>11.8</v>
      </c>
      <c r="H23" s="26">
        <v>3</v>
      </c>
      <c r="I23" s="17">
        <v>3</v>
      </c>
    </row>
    <row r="24" spans="1:9" ht="89.25" customHeight="1">
      <c r="A24" s="18" t="s">
        <v>198</v>
      </c>
      <c r="B24" s="27" t="s">
        <v>99</v>
      </c>
      <c r="C24" s="19" t="s">
        <v>51</v>
      </c>
      <c r="D24" s="19" t="s">
        <v>129</v>
      </c>
      <c r="E24" s="19" t="s">
        <v>456</v>
      </c>
      <c r="F24" s="19" t="s">
        <v>53</v>
      </c>
      <c r="G24" s="17">
        <v>1420</v>
      </c>
      <c r="H24" s="17">
        <v>1080</v>
      </c>
      <c r="I24" s="17">
        <v>1000</v>
      </c>
    </row>
    <row r="25" spans="1:9" ht="120" customHeight="1">
      <c r="A25" s="18" t="s">
        <v>96</v>
      </c>
      <c r="B25" s="25" t="s">
        <v>99</v>
      </c>
      <c r="C25" s="20" t="s">
        <v>51</v>
      </c>
      <c r="D25" s="20" t="s">
        <v>139</v>
      </c>
      <c r="E25" s="20" t="s">
        <v>453</v>
      </c>
      <c r="F25" s="20" t="s">
        <v>53</v>
      </c>
      <c r="G25" s="50">
        <v>0.5</v>
      </c>
      <c r="H25" s="50">
        <v>0.5</v>
      </c>
      <c r="I25" s="50">
        <v>0.5</v>
      </c>
    </row>
    <row r="26" spans="1:9" ht="52.5" customHeight="1">
      <c r="A26" s="18" t="s">
        <v>285</v>
      </c>
      <c r="B26" s="25" t="s">
        <v>99</v>
      </c>
      <c r="C26" s="20" t="s">
        <v>51</v>
      </c>
      <c r="D26" s="20" t="s">
        <v>56</v>
      </c>
      <c r="E26" s="20" t="s">
        <v>381</v>
      </c>
      <c r="F26" s="20" t="s">
        <v>53</v>
      </c>
      <c r="G26" s="17">
        <v>30</v>
      </c>
      <c r="H26" s="17">
        <v>15</v>
      </c>
      <c r="I26" s="26">
        <v>15</v>
      </c>
    </row>
    <row r="27" spans="1:9" ht="52.5" customHeight="1">
      <c r="A27" s="18" t="s">
        <v>200</v>
      </c>
      <c r="B27" s="25" t="s">
        <v>99</v>
      </c>
      <c r="C27" s="20" t="s">
        <v>51</v>
      </c>
      <c r="D27" s="20" t="s">
        <v>157</v>
      </c>
      <c r="E27" s="20" t="s">
        <v>382</v>
      </c>
      <c r="F27" s="20" t="s">
        <v>158</v>
      </c>
      <c r="G27" s="17">
        <v>300</v>
      </c>
      <c r="H27" s="17">
        <v>300</v>
      </c>
      <c r="I27" s="17">
        <v>300</v>
      </c>
    </row>
    <row r="28" spans="1:9" ht="70.5" customHeight="1">
      <c r="A28" s="18" t="s">
        <v>354</v>
      </c>
      <c r="B28" s="27" t="s">
        <v>99</v>
      </c>
      <c r="C28" s="19" t="s">
        <v>51</v>
      </c>
      <c r="D28" s="19" t="s">
        <v>136</v>
      </c>
      <c r="E28" s="19" t="s">
        <v>454</v>
      </c>
      <c r="F28" s="19" t="s">
        <v>52</v>
      </c>
      <c r="G28" s="17">
        <v>147.8</v>
      </c>
      <c r="H28" s="17">
        <v>147.8</v>
      </c>
      <c r="I28" s="17">
        <v>147.8</v>
      </c>
    </row>
    <row r="29" spans="1:9" ht="70.5" customHeight="1">
      <c r="A29" s="28" t="s">
        <v>36</v>
      </c>
      <c r="B29" s="25" t="s">
        <v>99</v>
      </c>
      <c r="C29" s="20" t="s">
        <v>51</v>
      </c>
      <c r="D29" s="20" t="s">
        <v>136</v>
      </c>
      <c r="E29" s="20" t="s">
        <v>450</v>
      </c>
      <c r="F29" s="19" t="s">
        <v>53</v>
      </c>
      <c r="G29" s="17">
        <v>30</v>
      </c>
      <c r="H29" s="17">
        <v>30</v>
      </c>
      <c r="I29" s="17">
        <v>30</v>
      </c>
    </row>
    <row r="30" spans="1:9" ht="70.5" customHeight="1">
      <c r="A30" s="28" t="s">
        <v>180</v>
      </c>
      <c r="B30" s="27" t="s">
        <v>99</v>
      </c>
      <c r="C30" s="19" t="s">
        <v>51</v>
      </c>
      <c r="D30" s="19" t="s">
        <v>136</v>
      </c>
      <c r="E30" s="19" t="s">
        <v>451</v>
      </c>
      <c r="F30" s="19" t="s">
        <v>52</v>
      </c>
      <c r="G30" s="17">
        <v>53.9</v>
      </c>
      <c r="H30" s="17">
        <v>53.9</v>
      </c>
      <c r="I30" s="17">
        <v>53.9</v>
      </c>
    </row>
    <row r="31" spans="1:9" ht="70.5" customHeight="1">
      <c r="A31" s="28" t="s">
        <v>140</v>
      </c>
      <c r="B31" s="25" t="s">
        <v>99</v>
      </c>
      <c r="C31" s="20" t="s">
        <v>51</v>
      </c>
      <c r="D31" s="20" t="s">
        <v>136</v>
      </c>
      <c r="E31" s="20" t="s">
        <v>451</v>
      </c>
      <c r="F31" s="19" t="s">
        <v>53</v>
      </c>
      <c r="G31" s="17">
        <v>61.1</v>
      </c>
      <c r="H31" s="17">
        <v>61.1</v>
      </c>
      <c r="I31" s="17">
        <v>61.1</v>
      </c>
    </row>
    <row r="32" spans="1:9" ht="66">
      <c r="A32" s="18" t="s">
        <v>164</v>
      </c>
      <c r="B32" s="25" t="s">
        <v>99</v>
      </c>
      <c r="C32" s="20" t="s">
        <v>51</v>
      </c>
      <c r="D32" s="20" t="s">
        <v>136</v>
      </c>
      <c r="E32" s="20" t="s">
        <v>383</v>
      </c>
      <c r="F32" s="20" t="s">
        <v>53</v>
      </c>
      <c r="G32" s="17">
        <v>300</v>
      </c>
      <c r="H32" s="17">
        <v>280</v>
      </c>
      <c r="I32" s="17">
        <v>260</v>
      </c>
    </row>
    <row r="33" spans="1:9" ht="33">
      <c r="A33" s="18" t="s">
        <v>357</v>
      </c>
      <c r="B33" s="25" t="s">
        <v>99</v>
      </c>
      <c r="C33" s="20" t="s">
        <v>51</v>
      </c>
      <c r="D33" s="20" t="s">
        <v>136</v>
      </c>
      <c r="E33" s="20" t="s">
        <v>383</v>
      </c>
      <c r="F33" s="20" t="s">
        <v>342</v>
      </c>
      <c r="G33" s="17">
        <v>40</v>
      </c>
      <c r="H33" s="17">
        <v>20</v>
      </c>
      <c r="I33" s="17">
        <v>20</v>
      </c>
    </row>
    <row r="34" spans="1:9" ht="33">
      <c r="A34" s="18" t="s">
        <v>479</v>
      </c>
      <c r="B34" s="27" t="s">
        <v>99</v>
      </c>
      <c r="C34" s="19" t="s">
        <v>51</v>
      </c>
      <c r="D34" s="19" t="s">
        <v>136</v>
      </c>
      <c r="E34" s="19" t="s">
        <v>383</v>
      </c>
      <c r="F34" s="19" t="s">
        <v>54</v>
      </c>
      <c r="G34" s="17">
        <v>150</v>
      </c>
      <c r="H34" s="17">
        <v>0</v>
      </c>
      <c r="I34" s="17">
        <v>0</v>
      </c>
    </row>
    <row r="35" spans="1:9" ht="90" customHeight="1">
      <c r="A35" s="18" t="s">
        <v>183</v>
      </c>
      <c r="B35" s="27" t="s">
        <v>99</v>
      </c>
      <c r="C35" s="19" t="s">
        <v>51</v>
      </c>
      <c r="D35" s="19" t="s">
        <v>136</v>
      </c>
      <c r="E35" s="19" t="s">
        <v>384</v>
      </c>
      <c r="F35" s="19" t="s">
        <v>53</v>
      </c>
      <c r="G35" s="17">
        <v>50</v>
      </c>
      <c r="H35" s="26">
        <v>50</v>
      </c>
      <c r="I35" s="26">
        <v>50</v>
      </c>
    </row>
    <row r="36" spans="1:9" ht="169.5" customHeight="1">
      <c r="A36" s="28" t="s">
        <v>79</v>
      </c>
      <c r="B36" s="25" t="s">
        <v>99</v>
      </c>
      <c r="C36" s="20" t="s">
        <v>51</v>
      </c>
      <c r="D36" s="20" t="s">
        <v>136</v>
      </c>
      <c r="E36" s="20" t="s">
        <v>86</v>
      </c>
      <c r="F36" s="29">
        <v>120</v>
      </c>
      <c r="G36" s="17">
        <v>10</v>
      </c>
      <c r="H36" s="17">
        <v>10</v>
      </c>
      <c r="I36" s="17">
        <v>10</v>
      </c>
    </row>
    <row r="37" spans="1:9" ht="172.5" customHeight="1">
      <c r="A37" s="28" t="s">
        <v>80</v>
      </c>
      <c r="B37" s="25" t="s">
        <v>99</v>
      </c>
      <c r="C37" s="20" t="s">
        <v>51</v>
      </c>
      <c r="D37" s="20" t="s">
        <v>136</v>
      </c>
      <c r="E37" s="20" t="s">
        <v>86</v>
      </c>
      <c r="F37" s="29">
        <v>240</v>
      </c>
      <c r="G37" s="17">
        <v>70</v>
      </c>
      <c r="H37" s="17">
        <v>70</v>
      </c>
      <c r="I37" s="17">
        <v>70</v>
      </c>
    </row>
    <row r="38" spans="1:9" ht="55.5" customHeight="1">
      <c r="A38" s="30" t="s">
        <v>201</v>
      </c>
      <c r="B38" s="25" t="s">
        <v>99</v>
      </c>
      <c r="C38" s="20" t="s">
        <v>51</v>
      </c>
      <c r="D38" s="20" t="s">
        <v>136</v>
      </c>
      <c r="E38" s="20" t="s">
        <v>115</v>
      </c>
      <c r="F38" s="29">
        <v>350</v>
      </c>
      <c r="G38" s="17">
        <v>1000</v>
      </c>
      <c r="H38" s="17">
        <v>500</v>
      </c>
      <c r="I38" s="17">
        <v>500</v>
      </c>
    </row>
    <row r="39" spans="1:9" ht="142.5" customHeight="1">
      <c r="A39" s="31" t="s">
        <v>202</v>
      </c>
      <c r="B39" s="27" t="s">
        <v>99</v>
      </c>
      <c r="C39" s="19" t="s">
        <v>51</v>
      </c>
      <c r="D39" s="19" t="s">
        <v>136</v>
      </c>
      <c r="E39" s="19" t="s">
        <v>116</v>
      </c>
      <c r="F39" s="29">
        <v>240</v>
      </c>
      <c r="G39" s="17">
        <v>336.5</v>
      </c>
      <c r="H39" s="17">
        <v>270</v>
      </c>
      <c r="I39" s="17">
        <v>270</v>
      </c>
    </row>
    <row r="40" spans="1:9" ht="122.25" customHeight="1">
      <c r="A40" s="31" t="s">
        <v>203</v>
      </c>
      <c r="B40" s="25" t="s">
        <v>99</v>
      </c>
      <c r="C40" s="20" t="s">
        <v>51</v>
      </c>
      <c r="D40" s="20" t="s">
        <v>136</v>
      </c>
      <c r="E40" s="20" t="s">
        <v>83</v>
      </c>
      <c r="F40" s="29">
        <v>330</v>
      </c>
      <c r="G40" s="17">
        <v>288</v>
      </c>
      <c r="H40" s="17">
        <v>288</v>
      </c>
      <c r="I40" s="17">
        <v>288</v>
      </c>
    </row>
    <row r="41" spans="1:9" ht="69" customHeight="1">
      <c r="A41" s="18" t="s">
        <v>137</v>
      </c>
      <c r="B41" s="25" t="s">
        <v>99</v>
      </c>
      <c r="C41" s="20" t="s">
        <v>51</v>
      </c>
      <c r="D41" s="20" t="s">
        <v>136</v>
      </c>
      <c r="E41" s="20" t="s">
        <v>154</v>
      </c>
      <c r="F41" s="20" t="s">
        <v>52</v>
      </c>
      <c r="G41" s="17">
        <v>496.9</v>
      </c>
      <c r="H41" s="17">
        <v>496.9</v>
      </c>
      <c r="I41" s="17">
        <v>496.9</v>
      </c>
    </row>
    <row r="42" spans="1:9" ht="82.5">
      <c r="A42" s="18" t="s">
        <v>138</v>
      </c>
      <c r="B42" s="25" t="s">
        <v>99</v>
      </c>
      <c r="C42" s="20" t="s">
        <v>51</v>
      </c>
      <c r="D42" s="20" t="s">
        <v>136</v>
      </c>
      <c r="E42" s="20" t="s">
        <v>154</v>
      </c>
      <c r="F42" s="19" t="s">
        <v>53</v>
      </c>
      <c r="G42" s="17">
        <v>43.2</v>
      </c>
      <c r="H42" s="17">
        <v>43.2</v>
      </c>
      <c r="I42" s="17">
        <v>43.2</v>
      </c>
    </row>
    <row r="43" spans="1:9" ht="49.5">
      <c r="A43" s="18" t="s">
        <v>541</v>
      </c>
      <c r="B43" s="25" t="s">
        <v>99</v>
      </c>
      <c r="C43" s="20" t="s">
        <v>51</v>
      </c>
      <c r="D43" s="20" t="s">
        <v>136</v>
      </c>
      <c r="E43" s="20" t="s">
        <v>436</v>
      </c>
      <c r="F43" s="19" t="s">
        <v>52</v>
      </c>
      <c r="G43" s="17">
        <v>0.5</v>
      </c>
      <c r="H43" s="17">
        <v>0</v>
      </c>
      <c r="I43" s="17">
        <v>0</v>
      </c>
    </row>
    <row r="44" spans="1:9" ht="72.75" customHeight="1">
      <c r="A44" s="18" t="s">
        <v>311</v>
      </c>
      <c r="B44" s="27" t="s">
        <v>99</v>
      </c>
      <c r="C44" s="19" t="s">
        <v>51</v>
      </c>
      <c r="D44" s="19" t="s">
        <v>136</v>
      </c>
      <c r="E44" s="19" t="s">
        <v>436</v>
      </c>
      <c r="F44" s="19" t="s">
        <v>53</v>
      </c>
      <c r="G44" s="17">
        <v>116.5</v>
      </c>
      <c r="H44" s="17">
        <v>117</v>
      </c>
      <c r="I44" s="17">
        <v>117</v>
      </c>
    </row>
    <row r="45" spans="1:9" ht="85.5" customHeight="1">
      <c r="A45" s="18" t="s">
        <v>138</v>
      </c>
      <c r="B45" s="27" t="s">
        <v>99</v>
      </c>
      <c r="C45" s="19" t="s">
        <v>51</v>
      </c>
      <c r="D45" s="19" t="s">
        <v>136</v>
      </c>
      <c r="E45" s="21" t="s">
        <v>434</v>
      </c>
      <c r="F45" s="19" t="s">
        <v>53</v>
      </c>
      <c r="G45" s="17">
        <v>2.5</v>
      </c>
      <c r="H45" s="17">
        <v>2.5</v>
      </c>
      <c r="I45" s="17">
        <v>2.5</v>
      </c>
    </row>
    <row r="46" spans="1:9" ht="123.75" customHeight="1">
      <c r="A46" s="18" t="s">
        <v>82</v>
      </c>
      <c r="B46" s="25" t="s">
        <v>99</v>
      </c>
      <c r="C46" s="20" t="s">
        <v>51</v>
      </c>
      <c r="D46" s="20" t="s">
        <v>136</v>
      </c>
      <c r="E46" s="20" t="s">
        <v>84</v>
      </c>
      <c r="F46" s="19" t="s">
        <v>81</v>
      </c>
      <c r="G46" s="17">
        <v>10</v>
      </c>
      <c r="H46" s="17">
        <v>10</v>
      </c>
      <c r="I46" s="17">
        <v>10</v>
      </c>
    </row>
    <row r="47" spans="1:9" ht="92.25" customHeight="1">
      <c r="A47" s="18" t="s">
        <v>185</v>
      </c>
      <c r="B47" s="25" t="s">
        <v>99</v>
      </c>
      <c r="C47" s="20" t="s">
        <v>60</v>
      </c>
      <c r="D47" s="20" t="s">
        <v>58</v>
      </c>
      <c r="E47" s="20" t="s">
        <v>452</v>
      </c>
      <c r="F47" s="19" t="s">
        <v>52</v>
      </c>
      <c r="G47" s="17">
        <v>1422.2</v>
      </c>
      <c r="H47" s="17">
        <v>1450</v>
      </c>
      <c r="I47" s="17">
        <v>1500</v>
      </c>
    </row>
    <row r="48" spans="1:9" ht="89.25" customHeight="1">
      <c r="A48" s="18" t="s">
        <v>185</v>
      </c>
      <c r="B48" s="25" t="s">
        <v>99</v>
      </c>
      <c r="C48" s="20" t="s">
        <v>60</v>
      </c>
      <c r="D48" s="20" t="s">
        <v>58</v>
      </c>
      <c r="E48" s="20" t="s">
        <v>452</v>
      </c>
      <c r="F48" s="19" t="s">
        <v>53</v>
      </c>
      <c r="G48" s="17">
        <v>42.5</v>
      </c>
      <c r="H48" s="17">
        <v>73.1</v>
      </c>
      <c r="I48" s="17">
        <v>93.8</v>
      </c>
    </row>
    <row r="49" spans="1:9" ht="66">
      <c r="A49" s="18" t="s">
        <v>241</v>
      </c>
      <c r="B49" s="25" t="s">
        <v>99</v>
      </c>
      <c r="C49" s="20" t="s">
        <v>58</v>
      </c>
      <c r="D49" s="20" t="s">
        <v>64</v>
      </c>
      <c r="E49" s="20" t="s">
        <v>165</v>
      </c>
      <c r="F49" s="19" t="s">
        <v>50</v>
      </c>
      <c r="G49" s="17">
        <v>3950</v>
      </c>
      <c r="H49" s="17">
        <v>3100</v>
      </c>
      <c r="I49" s="17">
        <v>3100</v>
      </c>
    </row>
    <row r="50" spans="1:9" ht="66">
      <c r="A50" s="18" t="s">
        <v>480</v>
      </c>
      <c r="B50" s="27" t="s">
        <v>99</v>
      </c>
      <c r="C50" s="19" t="s">
        <v>58</v>
      </c>
      <c r="D50" s="19" t="s">
        <v>64</v>
      </c>
      <c r="E50" s="19" t="s">
        <v>290</v>
      </c>
      <c r="F50" s="19" t="s">
        <v>50</v>
      </c>
      <c r="G50" s="17">
        <v>1</v>
      </c>
      <c r="H50" s="17">
        <v>0</v>
      </c>
      <c r="I50" s="17">
        <v>0</v>
      </c>
    </row>
    <row r="51" spans="1:9" ht="90" customHeight="1">
      <c r="A51" s="18" t="s">
        <v>289</v>
      </c>
      <c r="B51" s="25" t="s">
        <v>99</v>
      </c>
      <c r="C51" s="20" t="s">
        <v>58</v>
      </c>
      <c r="D51" s="20" t="s">
        <v>64</v>
      </c>
      <c r="E51" s="20" t="s">
        <v>290</v>
      </c>
      <c r="F51" s="19" t="s">
        <v>53</v>
      </c>
      <c r="G51" s="17">
        <v>499</v>
      </c>
      <c r="H51" s="17">
        <v>500</v>
      </c>
      <c r="I51" s="17">
        <v>500</v>
      </c>
    </row>
    <row r="52" spans="1:9" ht="78" customHeight="1">
      <c r="A52" s="18" t="s">
        <v>242</v>
      </c>
      <c r="B52" s="27" t="s">
        <v>99</v>
      </c>
      <c r="C52" s="19" t="s">
        <v>58</v>
      </c>
      <c r="D52" s="19" t="s">
        <v>64</v>
      </c>
      <c r="E52" s="19" t="s">
        <v>228</v>
      </c>
      <c r="F52" s="19" t="s">
        <v>53</v>
      </c>
      <c r="G52" s="17">
        <v>40</v>
      </c>
      <c r="H52" s="17">
        <v>40</v>
      </c>
      <c r="I52" s="17">
        <v>40</v>
      </c>
    </row>
    <row r="53" spans="1:9" ht="99">
      <c r="A53" s="18" t="s">
        <v>322</v>
      </c>
      <c r="B53" s="25" t="s">
        <v>99</v>
      </c>
      <c r="C53" s="20" t="s">
        <v>58</v>
      </c>
      <c r="D53" s="20" t="s">
        <v>64</v>
      </c>
      <c r="E53" s="20" t="s">
        <v>321</v>
      </c>
      <c r="F53" s="19" t="s">
        <v>53</v>
      </c>
      <c r="G53" s="17">
        <v>50</v>
      </c>
      <c r="H53" s="17">
        <v>0</v>
      </c>
      <c r="I53" s="17">
        <v>0</v>
      </c>
    </row>
    <row r="54" spans="1:9" ht="72.75" customHeight="1">
      <c r="A54" s="18" t="s">
        <v>325</v>
      </c>
      <c r="B54" s="25" t="s">
        <v>99</v>
      </c>
      <c r="C54" s="20" t="s">
        <v>58</v>
      </c>
      <c r="D54" s="20" t="s">
        <v>64</v>
      </c>
      <c r="E54" s="20" t="s">
        <v>326</v>
      </c>
      <c r="F54" s="19" t="s">
        <v>53</v>
      </c>
      <c r="G54" s="17">
        <v>10</v>
      </c>
      <c r="H54" s="17">
        <v>10</v>
      </c>
      <c r="I54" s="17">
        <v>10</v>
      </c>
    </row>
    <row r="55" spans="1:9" ht="102.75" customHeight="1">
      <c r="A55" s="18" t="s">
        <v>243</v>
      </c>
      <c r="B55" s="25" t="s">
        <v>99</v>
      </c>
      <c r="C55" s="20" t="s">
        <v>58</v>
      </c>
      <c r="D55" s="20" t="s">
        <v>64</v>
      </c>
      <c r="E55" s="20" t="s">
        <v>29</v>
      </c>
      <c r="F55" s="19" t="s">
        <v>53</v>
      </c>
      <c r="G55" s="17">
        <v>200</v>
      </c>
      <c r="H55" s="17">
        <v>100</v>
      </c>
      <c r="I55" s="17">
        <v>100</v>
      </c>
    </row>
    <row r="56" spans="1:9" ht="89.25" customHeight="1">
      <c r="A56" s="18" t="s">
        <v>365</v>
      </c>
      <c r="B56" s="27" t="s">
        <v>99</v>
      </c>
      <c r="C56" s="19" t="s">
        <v>58</v>
      </c>
      <c r="D56" s="19" t="s">
        <v>64</v>
      </c>
      <c r="E56" s="19" t="s">
        <v>364</v>
      </c>
      <c r="F56" s="19" t="s">
        <v>53</v>
      </c>
      <c r="G56" s="17">
        <v>42</v>
      </c>
      <c r="H56" s="17">
        <v>0</v>
      </c>
      <c r="I56" s="17">
        <v>0</v>
      </c>
    </row>
    <row r="57" spans="1:9" ht="71.25" customHeight="1">
      <c r="A57" s="18" t="s">
        <v>400</v>
      </c>
      <c r="B57" s="27" t="s">
        <v>99</v>
      </c>
      <c r="C57" s="19" t="s">
        <v>58</v>
      </c>
      <c r="D57" s="19" t="s">
        <v>64</v>
      </c>
      <c r="E57" s="19" t="s">
        <v>399</v>
      </c>
      <c r="F57" s="19" t="s">
        <v>53</v>
      </c>
      <c r="G57" s="17">
        <v>123.4</v>
      </c>
      <c r="H57" s="17">
        <v>23.4</v>
      </c>
      <c r="I57" s="17">
        <v>23.4</v>
      </c>
    </row>
    <row r="58" spans="1:9" ht="90.75" customHeight="1">
      <c r="A58" s="18" t="s">
        <v>245</v>
      </c>
      <c r="B58" s="25" t="s">
        <v>99</v>
      </c>
      <c r="C58" s="20" t="s">
        <v>58</v>
      </c>
      <c r="D58" s="20" t="s">
        <v>64</v>
      </c>
      <c r="E58" s="20" t="s">
        <v>246</v>
      </c>
      <c r="F58" s="19" t="s">
        <v>53</v>
      </c>
      <c r="G58" s="17">
        <v>10</v>
      </c>
      <c r="H58" s="17">
        <v>10</v>
      </c>
      <c r="I58" s="17">
        <v>10</v>
      </c>
    </row>
    <row r="59" spans="1:9" ht="56.25" customHeight="1">
      <c r="A59" s="18" t="s">
        <v>359</v>
      </c>
      <c r="B59" s="25" t="s">
        <v>99</v>
      </c>
      <c r="C59" s="20" t="s">
        <v>58</v>
      </c>
      <c r="D59" s="20" t="s">
        <v>64</v>
      </c>
      <c r="E59" s="20" t="s">
        <v>246</v>
      </c>
      <c r="F59" s="19" t="s">
        <v>156</v>
      </c>
      <c r="G59" s="17">
        <v>30</v>
      </c>
      <c r="H59" s="17">
        <v>30</v>
      </c>
      <c r="I59" s="17">
        <v>30</v>
      </c>
    </row>
    <row r="60" spans="1:9" ht="241.5" customHeight="1">
      <c r="A60" s="18" t="s">
        <v>210</v>
      </c>
      <c r="B60" s="25" t="s">
        <v>99</v>
      </c>
      <c r="C60" s="20" t="s">
        <v>58</v>
      </c>
      <c r="D60" s="20" t="s">
        <v>64</v>
      </c>
      <c r="E60" s="20" t="s">
        <v>212</v>
      </c>
      <c r="F60" s="19" t="s">
        <v>53</v>
      </c>
      <c r="G60" s="17">
        <v>1.5</v>
      </c>
      <c r="H60" s="17">
        <v>8</v>
      </c>
      <c r="I60" s="17">
        <v>10</v>
      </c>
    </row>
    <row r="61" spans="1:9" ht="240.75" customHeight="1">
      <c r="A61" s="18" t="s">
        <v>265</v>
      </c>
      <c r="B61" s="25" t="s">
        <v>99</v>
      </c>
      <c r="C61" s="20" t="s">
        <v>58</v>
      </c>
      <c r="D61" s="20" t="s">
        <v>64</v>
      </c>
      <c r="E61" s="20" t="s">
        <v>240</v>
      </c>
      <c r="F61" s="19" t="s">
        <v>53</v>
      </c>
      <c r="G61" s="17">
        <v>15</v>
      </c>
      <c r="H61" s="17">
        <v>15</v>
      </c>
      <c r="I61" s="17">
        <v>15</v>
      </c>
    </row>
    <row r="62" spans="1:9" ht="99">
      <c r="A62" s="18" t="s">
        <v>375</v>
      </c>
      <c r="B62" s="27" t="s">
        <v>99</v>
      </c>
      <c r="C62" s="19" t="s">
        <v>58</v>
      </c>
      <c r="D62" s="19" t="s">
        <v>55</v>
      </c>
      <c r="E62" s="19" t="s">
        <v>374</v>
      </c>
      <c r="F62" s="19" t="s">
        <v>53</v>
      </c>
      <c r="G62" s="17">
        <f>31612.9+977.7</f>
        <v>32590.600000000002</v>
      </c>
      <c r="H62" s="17">
        <f>18967.7+586.6</f>
        <v>19554.3</v>
      </c>
      <c r="I62" s="17">
        <f>12645.1+391.1</f>
        <v>13036.2</v>
      </c>
    </row>
    <row r="63" spans="1:9" ht="90" customHeight="1">
      <c r="A63" s="18" t="s">
        <v>244</v>
      </c>
      <c r="B63" s="25" t="s">
        <v>99</v>
      </c>
      <c r="C63" s="20" t="s">
        <v>58</v>
      </c>
      <c r="D63" s="20" t="s">
        <v>55</v>
      </c>
      <c r="E63" s="20" t="s">
        <v>233</v>
      </c>
      <c r="F63" s="19" t="s">
        <v>53</v>
      </c>
      <c r="G63" s="17">
        <v>144</v>
      </c>
      <c r="H63" s="17">
        <v>0</v>
      </c>
      <c r="I63" s="17">
        <v>0</v>
      </c>
    </row>
    <row r="64" spans="1:9" ht="88.5" customHeight="1">
      <c r="A64" s="18" t="s">
        <v>155</v>
      </c>
      <c r="B64" s="25" t="s">
        <v>99</v>
      </c>
      <c r="C64" s="20" t="s">
        <v>129</v>
      </c>
      <c r="D64" s="20" t="s">
        <v>135</v>
      </c>
      <c r="E64" s="20" t="s">
        <v>385</v>
      </c>
      <c r="F64" s="20" t="s">
        <v>53</v>
      </c>
      <c r="G64" s="17">
        <v>800</v>
      </c>
      <c r="H64" s="17">
        <v>680</v>
      </c>
      <c r="I64" s="17">
        <v>600</v>
      </c>
    </row>
    <row r="65" spans="1:9" ht="53.25" customHeight="1">
      <c r="A65" s="18" t="s">
        <v>160</v>
      </c>
      <c r="B65" s="25" t="s">
        <v>99</v>
      </c>
      <c r="C65" s="20" t="s">
        <v>129</v>
      </c>
      <c r="D65" s="20" t="s">
        <v>135</v>
      </c>
      <c r="E65" s="20" t="s">
        <v>159</v>
      </c>
      <c r="F65" s="20" t="s">
        <v>57</v>
      </c>
      <c r="G65" s="17">
        <v>10879.9</v>
      </c>
      <c r="H65" s="17">
        <v>10000</v>
      </c>
      <c r="I65" s="17">
        <v>8100</v>
      </c>
    </row>
    <row r="66" spans="1:9" ht="90" customHeight="1">
      <c r="A66" s="28" t="s">
        <v>291</v>
      </c>
      <c r="B66" s="27" t="s">
        <v>99</v>
      </c>
      <c r="C66" s="20" t="s">
        <v>129</v>
      </c>
      <c r="D66" s="20" t="s">
        <v>135</v>
      </c>
      <c r="E66" s="19" t="s">
        <v>237</v>
      </c>
      <c r="F66" s="19" t="s">
        <v>57</v>
      </c>
      <c r="G66" s="17">
        <v>50</v>
      </c>
      <c r="H66" s="17">
        <v>50</v>
      </c>
      <c r="I66" s="17">
        <v>50</v>
      </c>
    </row>
    <row r="67" spans="1:9" ht="55.5" customHeight="1">
      <c r="A67" s="18" t="s">
        <v>162</v>
      </c>
      <c r="B67" s="25" t="s">
        <v>99</v>
      </c>
      <c r="C67" s="20" t="s">
        <v>129</v>
      </c>
      <c r="D67" s="20" t="s">
        <v>135</v>
      </c>
      <c r="E67" s="20" t="s">
        <v>161</v>
      </c>
      <c r="F67" s="20" t="s">
        <v>57</v>
      </c>
      <c r="G67" s="17">
        <v>11200</v>
      </c>
      <c r="H67" s="17">
        <v>9000</v>
      </c>
      <c r="I67" s="17">
        <v>9000</v>
      </c>
    </row>
    <row r="68" spans="1:9" ht="55.5" customHeight="1">
      <c r="A68" s="18" t="s">
        <v>482</v>
      </c>
      <c r="B68" s="27" t="s">
        <v>99</v>
      </c>
      <c r="C68" s="19" t="s">
        <v>129</v>
      </c>
      <c r="D68" s="19" t="s">
        <v>135</v>
      </c>
      <c r="E68" s="19" t="s">
        <v>429</v>
      </c>
      <c r="F68" s="19" t="s">
        <v>57</v>
      </c>
      <c r="G68" s="17">
        <v>85.1</v>
      </c>
      <c r="H68" s="17">
        <v>0</v>
      </c>
      <c r="I68" s="17">
        <v>0</v>
      </c>
    </row>
    <row r="69" spans="1:9" ht="55.5" customHeight="1">
      <c r="A69" s="18" t="s">
        <v>483</v>
      </c>
      <c r="B69" s="27" t="s">
        <v>99</v>
      </c>
      <c r="C69" s="19" t="s">
        <v>129</v>
      </c>
      <c r="D69" s="19" t="s">
        <v>135</v>
      </c>
      <c r="E69" s="19" t="s">
        <v>431</v>
      </c>
      <c r="F69" s="19" t="s">
        <v>57</v>
      </c>
      <c r="G69" s="17">
        <v>13</v>
      </c>
      <c r="H69" s="17">
        <v>0</v>
      </c>
      <c r="I69" s="17">
        <v>0</v>
      </c>
    </row>
    <row r="70" spans="1:9" ht="55.5" customHeight="1">
      <c r="A70" s="18" t="s">
        <v>484</v>
      </c>
      <c r="B70" s="27" t="s">
        <v>99</v>
      </c>
      <c r="C70" s="19" t="s">
        <v>129</v>
      </c>
      <c r="D70" s="19" t="s">
        <v>135</v>
      </c>
      <c r="E70" s="19" t="s">
        <v>422</v>
      </c>
      <c r="F70" s="19" t="s">
        <v>57</v>
      </c>
      <c r="G70" s="17">
        <v>22</v>
      </c>
      <c r="H70" s="17">
        <v>0</v>
      </c>
      <c r="I70" s="17">
        <v>0</v>
      </c>
    </row>
    <row r="71" spans="1:9" ht="55.5" customHeight="1">
      <c r="A71" s="18" t="s">
        <v>181</v>
      </c>
      <c r="B71" s="27" t="s">
        <v>99</v>
      </c>
      <c r="C71" s="19" t="s">
        <v>129</v>
      </c>
      <c r="D71" s="19" t="s">
        <v>64</v>
      </c>
      <c r="E71" s="19" t="s">
        <v>184</v>
      </c>
      <c r="F71" s="19" t="s">
        <v>53</v>
      </c>
      <c r="G71" s="17">
        <v>4550.9</v>
      </c>
      <c r="H71" s="17">
        <v>0</v>
      </c>
      <c r="I71" s="17">
        <v>0</v>
      </c>
    </row>
    <row r="72" spans="1:9" ht="82.5">
      <c r="A72" s="18" t="s">
        <v>226</v>
      </c>
      <c r="B72" s="27" t="s">
        <v>99</v>
      </c>
      <c r="C72" s="19" t="s">
        <v>129</v>
      </c>
      <c r="D72" s="19" t="s">
        <v>64</v>
      </c>
      <c r="E72" s="19" t="s">
        <v>214</v>
      </c>
      <c r="F72" s="19" t="s">
        <v>53</v>
      </c>
      <c r="G72" s="17">
        <f>6010.2</f>
        <v>6010.2</v>
      </c>
      <c r="H72" s="17">
        <v>0</v>
      </c>
      <c r="I72" s="17">
        <v>0</v>
      </c>
    </row>
    <row r="73" spans="1:9" ht="140.25" customHeight="1">
      <c r="A73" s="31" t="s">
        <v>186</v>
      </c>
      <c r="B73" s="25" t="s">
        <v>99</v>
      </c>
      <c r="C73" s="20" t="s">
        <v>129</v>
      </c>
      <c r="D73" s="20" t="s">
        <v>166</v>
      </c>
      <c r="E73" s="20" t="s">
        <v>117</v>
      </c>
      <c r="F73" s="20" t="s">
        <v>53</v>
      </c>
      <c r="G73" s="17">
        <v>30</v>
      </c>
      <c r="H73" s="17">
        <v>30</v>
      </c>
      <c r="I73" s="17">
        <v>30</v>
      </c>
    </row>
    <row r="74" spans="1:9" ht="135.75" customHeight="1">
      <c r="A74" s="18" t="s">
        <v>70</v>
      </c>
      <c r="B74" s="25" t="s">
        <v>99</v>
      </c>
      <c r="C74" s="20" t="s">
        <v>129</v>
      </c>
      <c r="D74" s="20" t="s">
        <v>166</v>
      </c>
      <c r="E74" s="21" t="s">
        <v>187</v>
      </c>
      <c r="F74" s="20" t="s">
        <v>63</v>
      </c>
      <c r="G74" s="17">
        <v>30</v>
      </c>
      <c r="H74" s="17">
        <v>30</v>
      </c>
      <c r="I74" s="17">
        <v>30</v>
      </c>
    </row>
    <row r="75" spans="1:9" ht="87" customHeight="1">
      <c r="A75" s="28" t="s">
        <v>181</v>
      </c>
      <c r="B75" s="27" t="s">
        <v>99</v>
      </c>
      <c r="C75" s="19" t="s">
        <v>139</v>
      </c>
      <c r="D75" s="19" t="s">
        <v>58</v>
      </c>
      <c r="E75" s="19" t="s">
        <v>184</v>
      </c>
      <c r="F75" s="19" t="s">
        <v>53</v>
      </c>
      <c r="G75" s="17">
        <v>851.4</v>
      </c>
      <c r="H75" s="17">
        <f>300+7.9</f>
        <v>307.9</v>
      </c>
      <c r="I75" s="17">
        <v>300</v>
      </c>
    </row>
    <row r="76" spans="1:9" ht="88.5" customHeight="1">
      <c r="A76" s="18" t="s">
        <v>226</v>
      </c>
      <c r="B76" s="27" t="s">
        <v>99</v>
      </c>
      <c r="C76" s="19" t="s">
        <v>139</v>
      </c>
      <c r="D76" s="19" t="s">
        <v>58</v>
      </c>
      <c r="E76" s="19" t="s">
        <v>214</v>
      </c>
      <c r="F76" s="19" t="s">
        <v>53</v>
      </c>
      <c r="G76" s="17">
        <v>420.3</v>
      </c>
      <c r="H76" s="17">
        <f>7143.8+228.8-7.9</f>
        <v>7364.700000000001</v>
      </c>
      <c r="I76" s="17">
        <v>0</v>
      </c>
    </row>
    <row r="77" spans="1:9" ht="99">
      <c r="A77" s="18" t="s">
        <v>197</v>
      </c>
      <c r="B77" s="20" t="s">
        <v>99</v>
      </c>
      <c r="C77" s="20" t="s">
        <v>139</v>
      </c>
      <c r="D77" s="20" t="s">
        <v>58</v>
      </c>
      <c r="E77" s="20" t="s">
        <v>234</v>
      </c>
      <c r="F77" s="20" t="s">
        <v>53</v>
      </c>
      <c r="G77" s="17">
        <v>2000</v>
      </c>
      <c r="H77" s="17">
        <v>2000</v>
      </c>
      <c r="I77" s="17">
        <v>2000</v>
      </c>
    </row>
    <row r="78" spans="1:9" ht="108.75" customHeight="1">
      <c r="A78" s="51" t="s">
        <v>65</v>
      </c>
      <c r="B78" s="27" t="s">
        <v>99</v>
      </c>
      <c r="C78" s="19" t="s">
        <v>139</v>
      </c>
      <c r="D78" s="19" t="s">
        <v>58</v>
      </c>
      <c r="E78" s="19" t="s">
        <v>232</v>
      </c>
      <c r="F78" s="19" t="s">
        <v>53</v>
      </c>
      <c r="G78" s="17">
        <v>0</v>
      </c>
      <c r="H78" s="17">
        <v>260</v>
      </c>
      <c r="I78" s="17">
        <v>200</v>
      </c>
    </row>
    <row r="79" spans="1:9" ht="242.25" customHeight="1">
      <c r="A79" s="18" t="s">
        <v>459</v>
      </c>
      <c r="B79" s="19" t="s">
        <v>99</v>
      </c>
      <c r="C79" s="19" t="s">
        <v>55</v>
      </c>
      <c r="D79" s="19" t="s">
        <v>58</v>
      </c>
      <c r="E79" s="19" t="s">
        <v>471</v>
      </c>
      <c r="F79" s="19" t="s">
        <v>61</v>
      </c>
      <c r="G79" s="17">
        <v>1223.6</v>
      </c>
      <c r="H79" s="17">
        <v>0</v>
      </c>
      <c r="I79" s="17">
        <v>0</v>
      </c>
    </row>
    <row r="80" spans="1:9" ht="66">
      <c r="A80" s="18" t="s">
        <v>143</v>
      </c>
      <c r="B80" s="19" t="s">
        <v>99</v>
      </c>
      <c r="C80" s="19" t="s">
        <v>55</v>
      </c>
      <c r="D80" s="19" t="s">
        <v>129</v>
      </c>
      <c r="E80" s="19" t="s">
        <v>191</v>
      </c>
      <c r="F80" s="19" t="s">
        <v>61</v>
      </c>
      <c r="G80" s="17">
        <v>0</v>
      </c>
      <c r="H80" s="17">
        <v>219.6</v>
      </c>
      <c r="I80" s="17">
        <v>219.6</v>
      </c>
    </row>
    <row r="81" spans="1:9" ht="66">
      <c r="A81" s="18" t="s">
        <v>143</v>
      </c>
      <c r="B81" s="19" t="s">
        <v>99</v>
      </c>
      <c r="C81" s="19" t="s">
        <v>55</v>
      </c>
      <c r="D81" s="19" t="s">
        <v>129</v>
      </c>
      <c r="E81" s="19" t="s">
        <v>481</v>
      </c>
      <c r="F81" s="19" t="s">
        <v>61</v>
      </c>
      <c r="G81" s="17">
        <v>2093.3</v>
      </c>
      <c r="H81" s="17">
        <v>0</v>
      </c>
      <c r="I81" s="17">
        <v>0</v>
      </c>
    </row>
    <row r="82" spans="1:9" ht="66">
      <c r="A82" s="18" t="s">
        <v>552</v>
      </c>
      <c r="B82" s="19" t="s">
        <v>99</v>
      </c>
      <c r="C82" s="19" t="s">
        <v>55</v>
      </c>
      <c r="D82" s="19" t="s">
        <v>67</v>
      </c>
      <c r="E82" s="19" t="s">
        <v>551</v>
      </c>
      <c r="F82" s="19" t="s">
        <v>53</v>
      </c>
      <c r="G82" s="17">
        <v>139.1</v>
      </c>
      <c r="H82" s="17">
        <v>0</v>
      </c>
      <c r="I82" s="17">
        <v>0</v>
      </c>
    </row>
    <row r="83" spans="1:9" ht="33">
      <c r="A83" s="18" t="s">
        <v>32</v>
      </c>
      <c r="B83" s="20" t="s">
        <v>99</v>
      </c>
      <c r="C83" s="20" t="s">
        <v>166</v>
      </c>
      <c r="D83" s="20" t="s">
        <v>60</v>
      </c>
      <c r="E83" s="20" t="s">
        <v>30</v>
      </c>
      <c r="F83" s="20" t="s">
        <v>57</v>
      </c>
      <c r="G83" s="17">
        <v>810</v>
      </c>
      <c r="H83" s="17">
        <v>750</v>
      </c>
      <c r="I83" s="17">
        <v>600</v>
      </c>
    </row>
    <row r="84" spans="1:9" ht="57.75" customHeight="1">
      <c r="A84" s="18" t="s">
        <v>162</v>
      </c>
      <c r="B84" s="20" t="s">
        <v>99</v>
      </c>
      <c r="C84" s="20" t="s">
        <v>166</v>
      </c>
      <c r="D84" s="20" t="s">
        <v>60</v>
      </c>
      <c r="E84" s="20" t="s">
        <v>31</v>
      </c>
      <c r="F84" s="20" t="s">
        <v>57</v>
      </c>
      <c r="G84" s="17">
        <v>2350</v>
      </c>
      <c r="H84" s="17">
        <v>1900</v>
      </c>
      <c r="I84" s="17">
        <v>1900</v>
      </c>
    </row>
    <row r="85" spans="1:9" ht="73.5" customHeight="1">
      <c r="A85" s="32" t="s">
        <v>217</v>
      </c>
      <c r="B85" s="33" t="s">
        <v>100</v>
      </c>
      <c r="C85" s="20"/>
      <c r="D85" s="20"/>
      <c r="E85" s="20"/>
      <c r="F85" s="20"/>
      <c r="G85" s="23">
        <f>SUM(G86:G98)</f>
        <v>77970.7</v>
      </c>
      <c r="H85" s="23">
        <f>SUM(H86:H98)</f>
        <v>70130.4</v>
      </c>
      <c r="I85" s="23">
        <f>SUM(I86:I98)</f>
        <v>69126.59999999999</v>
      </c>
    </row>
    <row r="86" spans="1:9" ht="72.75" customHeight="1">
      <c r="A86" s="18" t="s">
        <v>247</v>
      </c>
      <c r="B86" s="20" t="s">
        <v>100</v>
      </c>
      <c r="C86" s="20" t="s">
        <v>51</v>
      </c>
      <c r="D86" s="20" t="s">
        <v>136</v>
      </c>
      <c r="E86" s="20" t="s">
        <v>388</v>
      </c>
      <c r="F86" s="20" t="s">
        <v>52</v>
      </c>
      <c r="G86" s="17">
        <v>6000</v>
      </c>
      <c r="H86" s="17">
        <v>4750</v>
      </c>
      <c r="I86" s="17">
        <v>4750</v>
      </c>
    </row>
    <row r="87" spans="1:9" ht="70.5" customHeight="1">
      <c r="A87" s="18" t="s">
        <v>248</v>
      </c>
      <c r="B87" s="20" t="s">
        <v>100</v>
      </c>
      <c r="C87" s="20" t="s">
        <v>51</v>
      </c>
      <c r="D87" s="20" t="s">
        <v>136</v>
      </c>
      <c r="E87" s="20" t="s">
        <v>388</v>
      </c>
      <c r="F87" s="20" t="s">
        <v>53</v>
      </c>
      <c r="G87" s="17">
        <f>403.5-55</f>
        <v>348.5</v>
      </c>
      <c r="H87" s="17">
        <v>280</v>
      </c>
      <c r="I87" s="17">
        <v>250</v>
      </c>
    </row>
    <row r="88" spans="1:9" ht="54.75" customHeight="1">
      <c r="A88" s="18" t="s">
        <v>447</v>
      </c>
      <c r="B88" s="19" t="s">
        <v>100</v>
      </c>
      <c r="C88" s="19" t="s">
        <v>51</v>
      </c>
      <c r="D88" s="19" t="s">
        <v>136</v>
      </c>
      <c r="E88" s="19" t="s">
        <v>388</v>
      </c>
      <c r="F88" s="19" t="s">
        <v>54</v>
      </c>
      <c r="G88" s="17">
        <v>1.5</v>
      </c>
      <c r="H88" s="17">
        <v>0</v>
      </c>
      <c r="I88" s="17">
        <v>0</v>
      </c>
    </row>
    <row r="89" spans="1:9" ht="89.25" customHeight="1">
      <c r="A89" s="18" t="s">
        <v>249</v>
      </c>
      <c r="B89" s="20" t="s">
        <v>100</v>
      </c>
      <c r="C89" s="20" t="s">
        <v>51</v>
      </c>
      <c r="D89" s="20" t="s">
        <v>136</v>
      </c>
      <c r="E89" s="20" t="s">
        <v>391</v>
      </c>
      <c r="F89" s="20" t="s">
        <v>53</v>
      </c>
      <c r="G89" s="17">
        <f>2200+200</f>
        <v>2400</v>
      </c>
      <c r="H89" s="17">
        <v>2000</v>
      </c>
      <c r="I89" s="17">
        <v>1500</v>
      </c>
    </row>
    <row r="90" spans="1:9" ht="70.5" customHeight="1">
      <c r="A90" s="34" t="s">
        <v>307</v>
      </c>
      <c r="B90" s="19" t="s">
        <v>100</v>
      </c>
      <c r="C90" s="19" t="s">
        <v>51</v>
      </c>
      <c r="D90" s="19" t="s">
        <v>136</v>
      </c>
      <c r="E90" s="19" t="s">
        <v>392</v>
      </c>
      <c r="F90" s="19" t="s">
        <v>53</v>
      </c>
      <c r="G90" s="17">
        <v>10</v>
      </c>
      <c r="H90" s="17">
        <v>10</v>
      </c>
      <c r="I90" s="17">
        <v>10</v>
      </c>
    </row>
    <row r="91" spans="1:9" ht="82.5">
      <c r="A91" s="34" t="s">
        <v>198</v>
      </c>
      <c r="B91" s="19" t="s">
        <v>100</v>
      </c>
      <c r="C91" s="19" t="s">
        <v>51</v>
      </c>
      <c r="D91" s="19" t="s">
        <v>136</v>
      </c>
      <c r="E91" s="19" t="s">
        <v>456</v>
      </c>
      <c r="F91" s="19" t="s">
        <v>53</v>
      </c>
      <c r="G91" s="17">
        <f>600+55</f>
        <v>655</v>
      </c>
      <c r="H91" s="17">
        <v>500</v>
      </c>
      <c r="I91" s="17">
        <v>460</v>
      </c>
    </row>
    <row r="92" spans="1:9" ht="69.75" customHeight="1">
      <c r="A92" s="34" t="s">
        <v>311</v>
      </c>
      <c r="B92" s="19" t="s">
        <v>100</v>
      </c>
      <c r="C92" s="19" t="s">
        <v>51</v>
      </c>
      <c r="D92" s="19" t="s">
        <v>136</v>
      </c>
      <c r="E92" s="19" t="s">
        <v>436</v>
      </c>
      <c r="F92" s="19" t="s">
        <v>53</v>
      </c>
      <c r="G92" s="17">
        <v>30</v>
      </c>
      <c r="H92" s="17">
        <v>30</v>
      </c>
      <c r="I92" s="17">
        <v>30</v>
      </c>
    </row>
    <row r="93" spans="1:9" ht="36.75" customHeight="1">
      <c r="A93" s="18" t="s">
        <v>118</v>
      </c>
      <c r="B93" s="20" t="s">
        <v>100</v>
      </c>
      <c r="C93" s="20" t="s">
        <v>129</v>
      </c>
      <c r="D93" s="20" t="s">
        <v>135</v>
      </c>
      <c r="E93" s="20" t="s">
        <v>390</v>
      </c>
      <c r="F93" s="20" t="s">
        <v>54</v>
      </c>
      <c r="G93" s="17">
        <v>380</v>
      </c>
      <c r="H93" s="17">
        <v>250</v>
      </c>
      <c r="I93" s="17">
        <v>250</v>
      </c>
    </row>
    <row r="94" spans="1:9" ht="103.5" customHeight="1">
      <c r="A94" s="18" t="s">
        <v>71</v>
      </c>
      <c r="B94" s="20" t="s">
        <v>100</v>
      </c>
      <c r="C94" s="20" t="s">
        <v>129</v>
      </c>
      <c r="D94" s="20" t="s">
        <v>166</v>
      </c>
      <c r="E94" s="20" t="s">
        <v>389</v>
      </c>
      <c r="F94" s="20" t="s">
        <v>53</v>
      </c>
      <c r="G94" s="17">
        <v>2945</v>
      </c>
      <c r="H94" s="17">
        <v>650</v>
      </c>
      <c r="I94" s="17">
        <v>500</v>
      </c>
    </row>
    <row r="95" spans="1:9" ht="92.25" customHeight="1">
      <c r="A95" s="18" t="s">
        <v>66</v>
      </c>
      <c r="B95" s="20" t="s">
        <v>100</v>
      </c>
      <c r="C95" s="20" t="s">
        <v>139</v>
      </c>
      <c r="D95" s="20" t="s">
        <v>51</v>
      </c>
      <c r="E95" s="20" t="s">
        <v>393</v>
      </c>
      <c r="F95" s="20" t="s">
        <v>53</v>
      </c>
      <c r="G95" s="17">
        <v>600</v>
      </c>
      <c r="H95" s="17">
        <v>550</v>
      </c>
      <c r="I95" s="17">
        <v>400</v>
      </c>
    </row>
    <row r="96" spans="1:9" ht="74.25" customHeight="1">
      <c r="A96" s="51" t="s">
        <v>294</v>
      </c>
      <c r="B96" s="27" t="s">
        <v>100</v>
      </c>
      <c r="C96" s="19" t="s">
        <v>55</v>
      </c>
      <c r="D96" s="19" t="s">
        <v>58</v>
      </c>
      <c r="E96" s="19" t="s">
        <v>74</v>
      </c>
      <c r="F96" s="19" t="s">
        <v>132</v>
      </c>
      <c r="G96" s="17">
        <v>5727.9</v>
      </c>
      <c r="H96" s="17">
        <v>2237.6</v>
      </c>
      <c r="I96" s="17">
        <v>2237.6</v>
      </c>
    </row>
    <row r="97" spans="1:9" ht="105" customHeight="1">
      <c r="A97" s="18" t="s">
        <v>133</v>
      </c>
      <c r="B97" s="25" t="s">
        <v>100</v>
      </c>
      <c r="C97" s="19" t="s">
        <v>55</v>
      </c>
      <c r="D97" s="19" t="s">
        <v>129</v>
      </c>
      <c r="E97" s="20" t="s">
        <v>113</v>
      </c>
      <c r="F97" s="19" t="s">
        <v>132</v>
      </c>
      <c r="G97" s="17">
        <v>48168.6</v>
      </c>
      <c r="H97" s="17">
        <v>48168.6</v>
      </c>
      <c r="I97" s="17">
        <v>48168.6</v>
      </c>
    </row>
    <row r="98" spans="1:9" ht="103.5" customHeight="1">
      <c r="A98" s="18" t="s">
        <v>133</v>
      </c>
      <c r="B98" s="25" t="s">
        <v>100</v>
      </c>
      <c r="C98" s="19" t="s">
        <v>55</v>
      </c>
      <c r="D98" s="19" t="s">
        <v>129</v>
      </c>
      <c r="E98" s="20" t="s">
        <v>358</v>
      </c>
      <c r="F98" s="19" t="s">
        <v>132</v>
      </c>
      <c r="G98" s="17">
        <v>10704.2</v>
      </c>
      <c r="H98" s="17">
        <v>10704.2</v>
      </c>
      <c r="I98" s="17">
        <v>10570.4</v>
      </c>
    </row>
    <row r="99" spans="1:9" ht="49.5">
      <c r="A99" s="32" t="s">
        <v>219</v>
      </c>
      <c r="B99" s="33" t="s">
        <v>101</v>
      </c>
      <c r="C99" s="20"/>
      <c r="D99" s="20"/>
      <c r="E99" s="20"/>
      <c r="F99" s="20"/>
      <c r="G99" s="23">
        <f>SUM(G100:G204)</f>
        <v>669686.1999999998</v>
      </c>
      <c r="H99" s="23">
        <f>SUM(H100:H204)</f>
        <v>612241.5</v>
      </c>
      <c r="I99" s="23">
        <f>SUM(I100:I204)</f>
        <v>596619.8999999999</v>
      </c>
    </row>
    <row r="100" spans="1:9" ht="43.5" customHeight="1">
      <c r="A100" s="24" t="s">
        <v>449</v>
      </c>
      <c r="B100" s="19" t="s">
        <v>101</v>
      </c>
      <c r="C100" s="19" t="s">
        <v>129</v>
      </c>
      <c r="D100" s="19" t="s">
        <v>166</v>
      </c>
      <c r="E100" s="19" t="s">
        <v>446</v>
      </c>
      <c r="F100" s="19" t="s">
        <v>57</v>
      </c>
      <c r="G100" s="17">
        <v>3.5</v>
      </c>
      <c r="H100" s="17">
        <v>0</v>
      </c>
      <c r="I100" s="17">
        <v>0</v>
      </c>
    </row>
    <row r="101" spans="1:9" ht="123.75" customHeight="1">
      <c r="A101" s="18" t="s">
        <v>168</v>
      </c>
      <c r="B101" s="20" t="s">
        <v>101</v>
      </c>
      <c r="C101" s="20" t="s">
        <v>56</v>
      </c>
      <c r="D101" s="20" t="s">
        <v>51</v>
      </c>
      <c r="E101" s="20" t="s">
        <v>169</v>
      </c>
      <c r="F101" s="20" t="s">
        <v>50</v>
      </c>
      <c r="G101" s="17">
        <v>21741</v>
      </c>
      <c r="H101" s="17">
        <v>17300</v>
      </c>
      <c r="I101" s="17">
        <v>17300</v>
      </c>
    </row>
    <row r="102" spans="1:9" ht="153" customHeight="1">
      <c r="A102" s="18" t="s">
        <v>170</v>
      </c>
      <c r="B102" s="20" t="s">
        <v>101</v>
      </c>
      <c r="C102" s="20" t="s">
        <v>56</v>
      </c>
      <c r="D102" s="20" t="s">
        <v>51</v>
      </c>
      <c r="E102" s="20" t="s">
        <v>169</v>
      </c>
      <c r="F102" s="20" t="s">
        <v>53</v>
      </c>
      <c r="G102" s="17">
        <v>7249.5</v>
      </c>
      <c r="H102" s="17">
        <v>6200</v>
      </c>
      <c r="I102" s="17">
        <v>6000</v>
      </c>
    </row>
    <row r="103" spans="1:9" ht="119.25" customHeight="1">
      <c r="A103" s="18" t="s">
        <v>123</v>
      </c>
      <c r="B103" s="20" t="s">
        <v>101</v>
      </c>
      <c r="C103" s="20" t="s">
        <v>56</v>
      </c>
      <c r="D103" s="20" t="s">
        <v>51</v>
      </c>
      <c r="E103" s="20" t="s">
        <v>169</v>
      </c>
      <c r="F103" s="20" t="s">
        <v>57</v>
      </c>
      <c r="G103" s="17">
        <v>12031.4</v>
      </c>
      <c r="H103" s="17">
        <v>10550</v>
      </c>
      <c r="I103" s="17">
        <v>10249.8</v>
      </c>
    </row>
    <row r="104" spans="1:9" ht="126.75" customHeight="1">
      <c r="A104" s="18" t="s">
        <v>108</v>
      </c>
      <c r="B104" s="19" t="s">
        <v>101</v>
      </c>
      <c r="C104" s="19" t="s">
        <v>56</v>
      </c>
      <c r="D104" s="19" t="s">
        <v>51</v>
      </c>
      <c r="E104" s="19" t="s">
        <v>169</v>
      </c>
      <c r="F104" s="19" t="s">
        <v>59</v>
      </c>
      <c r="G104" s="26">
        <v>2100</v>
      </c>
      <c r="H104" s="44">
        <v>1800</v>
      </c>
      <c r="I104" s="44">
        <v>1750</v>
      </c>
    </row>
    <row r="105" spans="1:9" ht="126.75" customHeight="1">
      <c r="A105" s="18" t="s">
        <v>485</v>
      </c>
      <c r="B105" s="19" t="s">
        <v>101</v>
      </c>
      <c r="C105" s="19" t="s">
        <v>56</v>
      </c>
      <c r="D105" s="19" t="s">
        <v>51</v>
      </c>
      <c r="E105" s="19" t="s">
        <v>169</v>
      </c>
      <c r="F105" s="19" t="s">
        <v>54</v>
      </c>
      <c r="G105" s="26">
        <v>8.6</v>
      </c>
      <c r="H105" s="44">
        <v>0</v>
      </c>
      <c r="I105" s="44">
        <v>0</v>
      </c>
    </row>
    <row r="106" spans="1:9" ht="73.5" customHeight="1">
      <c r="A106" s="18" t="s">
        <v>171</v>
      </c>
      <c r="B106" s="20" t="s">
        <v>101</v>
      </c>
      <c r="C106" s="20" t="s">
        <v>56</v>
      </c>
      <c r="D106" s="20" t="s">
        <v>51</v>
      </c>
      <c r="E106" s="20" t="s">
        <v>172</v>
      </c>
      <c r="F106" s="20" t="s">
        <v>53</v>
      </c>
      <c r="G106" s="17">
        <v>2500</v>
      </c>
      <c r="H106" s="17">
        <v>2300</v>
      </c>
      <c r="I106" s="17">
        <v>2000</v>
      </c>
    </row>
    <row r="107" spans="1:9" ht="39.75" customHeight="1">
      <c r="A107" s="18" t="s">
        <v>173</v>
      </c>
      <c r="B107" s="20" t="s">
        <v>101</v>
      </c>
      <c r="C107" s="20" t="s">
        <v>56</v>
      </c>
      <c r="D107" s="20" t="s">
        <v>51</v>
      </c>
      <c r="E107" s="20" t="s">
        <v>172</v>
      </c>
      <c r="F107" s="20" t="s">
        <v>57</v>
      </c>
      <c r="G107" s="17">
        <v>1560</v>
      </c>
      <c r="H107" s="17">
        <v>1430</v>
      </c>
      <c r="I107" s="17">
        <v>1300</v>
      </c>
    </row>
    <row r="108" spans="1:9" ht="40.5" customHeight="1">
      <c r="A108" s="18" t="s">
        <v>142</v>
      </c>
      <c r="B108" s="20" t="s">
        <v>101</v>
      </c>
      <c r="C108" s="20" t="s">
        <v>56</v>
      </c>
      <c r="D108" s="20" t="s">
        <v>51</v>
      </c>
      <c r="E108" s="20" t="s">
        <v>172</v>
      </c>
      <c r="F108" s="35" t="s">
        <v>59</v>
      </c>
      <c r="G108" s="22">
        <v>100</v>
      </c>
      <c r="H108" s="22">
        <v>90</v>
      </c>
      <c r="I108" s="22">
        <v>80</v>
      </c>
    </row>
    <row r="109" spans="1:9" ht="57.75" customHeight="1">
      <c r="A109" s="18" t="s">
        <v>162</v>
      </c>
      <c r="B109" s="20" t="s">
        <v>101</v>
      </c>
      <c r="C109" s="20" t="s">
        <v>56</v>
      </c>
      <c r="D109" s="20" t="s">
        <v>51</v>
      </c>
      <c r="E109" s="20" t="s">
        <v>174</v>
      </c>
      <c r="F109" s="20" t="s">
        <v>57</v>
      </c>
      <c r="G109" s="17">
        <v>40360</v>
      </c>
      <c r="H109" s="17">
        <v>32400</v>
      </c>
      <c r="I109" s="17">
        <v>32400</v>
      </c>
    </row>
    <row r="110" spans="1:9" ht="55.5" customHeight="1">
      <c r="A110" s="18" t="s">
        <v>163</v>
      </c>
      <c r="B110" s="19" t="s">
        <v>101</v>
      </c>
      <c r="C110" s="19" t="s">
        <v>56</v>
      </c>
      <c r="D110" s="19" t="s">
        <v>51</v>
      </c>
      <c r="E110" s="19" t="s">
        <v>174</v>
      </c>
      <c r="F110" s="19" t="s">
        <v>59</v>
      </c>
      <c r="G110" s="17">
        <v>4430</v>
      </c>
      <c r="H110" s="17">
        <v>3500</v>
      </c>
      <c r="I110" s="17">
        <v>3500</v>
      </c>
    </row>
    <row r="111" spans="1:9" ht="123.75" customHeight="1">
      <c r="A111" s="18" t="s">
        <v>168</v>
      </c>
      <c r="B111" s="20" t="s">
        <v>101</v>
      </c>
      <c r="C111" s="20" t="s">
        <v>56</v>
      </c>
      <c r="D111" s="20" t="s">
        <v>51</v>
      </c>
      <c r="E111" s="20" t="s">
        <v>121</v>
      </c>
      <c r="F111" s="20" t="s">
        <v>50</v>
      </c>
      <c r="G111" s="17">
        <v>29200</v>
      </c>
      <c r="H111" s="17">
        <v>29200</v>
      </c>
      <c r="I111" s="17">
        <v>29200</v>
      </c>
    </row>
    <row r="112" spans="1:9" ht="154.5" customHeight="1">
      <c r="A112" s="18" t="s">
        <v>170</v>
      </c>
      <c r="B112" s="20" t="s">
        <v>101</v>
      </c>
      <c r="C112" s="20" t="s">
        <v>56</v>
      </c>
      <c r="D112" s="20" t="s">
        <v>51</v>
      </c>
      <c r="E112" s="20" t="s">
        <v>121</v>
      </c>
      <c r="F112" s="20" t="s">
        <v>53</v>
      </c>
      <c r="G112" s="17">
        <v>151</v>
      </c>
      <c r="H112" s="17">
        <v>151</v>
      </c>
      <c r="I112" s="17">
        <v>151</v>
      </c>
    </row>
    <row r="113" spans="1:9" ht="125.25" customHeight="1">
      <c r="A113" s="18" t="s">
        <v>123</v>
      </c>
      <c r="B113" s="20" t="s">
        <v>101</v>
      </c>
      <c r="C113" s="20" t="s">
        <v>56</v>
      </c>
      <c r="D113" s="20" t="s">
        <v>51</v>
      </c>
      <c r="E113" s="20" t="s">
        <v>121</v>
      </c>
      <c r="F113" s="20" t="s">
        <v>57</v>
      </c>
      <c r="G113" s="17">
        <v>62616.9</v>
      </c>
      <c r="H113" s="17">
        <v>62643.1</v>
      </c>
      <c r="I113" s="17">
        <v>62643.1</v>
      </c>
    </row>
    <row r="114" spans="1:9" ht="126.75" customHeight="1">
      <c r="A114" s="18" t="s">
        <v>108</v>
      </c>
      <c r="B114" s="19" t="s">
        <v>101</v>
      </c>
      <c r="C114" s="19" t="s">
        <v>56</v>
      </c>
      <c r="D114" s="19" t="s">
        <v>51</v>
      </c>
      <c r="E114" s="19" t="s">
        <v>121</v>
      </c>
      <c r="F114" s="19" t="s">
        <v>59</v>
      </c>
      <c r="G114" s="17">
        <v>4420.2</v>
      </c>
      <c r="H114" s="17">
        <v>4420.2</v>
      </c>
      <c r="I114" s="17">
        <v>4420.2</v>
      </c>
    </row>
    <row r="115" spans="1:9" ht="122.25" customHeight="1">
      <c r="A115" s="18" t="s">
        <v>528</v>
      </c>
      <c r="B115" s="19" t="s">
        <v>101</v>
      </c>
      <c r="C115" s="19" t="s">
        <v>56</v>
      </c>
      <c r="D115" s="19" t="s">
        <v>51</v>
      </c>
      <c r="E115" s="19" t="s">
        <v>526</v>
      </c>
      <c r="F115" s="19" t="s">
        <v>53</v>
      </c>
      <c r="G115" s="17">
        <v>1894.6</v>
      </c>
      <c r="H115" s="17">
        <v>0</v>
      </c>
      <c r="I115" s="17">
        <v>0</v>
      </c>
    </row>
    <row r="116" spans="1:9" ht="87" customHeight="1">
      <c r="A116" s="18" t="s">
        <v>527</v>
      </c>
      <c r="B116" s="19" t="s">
        <v>101</v>
      </c>
      <c r="C116" s="19" t="s">
        <v>56</v>
      </c>
      <c r="D116" s="19" t="s">
        <v>51</v>
      </c>
      <c r="E116" s="19" t="s">
        <v>526</v>
      </c>
      <c r="F116" s="19" t="s">
        <v>57</v>
      </c>
      <c r="G116" s="17">
        <v>3450</v>
      </c>
      <c r="H116" s="17">
        <v>0</v>
      </c>
      <c r="I116" s="17">
        <v>0</v>
      </c>
    </row>
    <row r="117" spans="1:9" ht="87" customHeight="1">
      <c r="A117" s="18" t="s">
        <v>529</v>
      </c>
      <c r="B117" s="19" t="s">
        <v>101</v>
      </c>
      <c r="C117" s="19" t="s">
        <v>56</v>
      </c>
      <c r="D117" s="19" t="s">
        <v>51</v>
      </c>
      <c r="E117" s="19" t="s">
        <v>350</v>
      </c>
      <c r="F117" s="19" t="s">
        <v>53</v>
      </c>
      <c r="G117" s="17">
        <v>219</v>
      </c>
      <c r="H117" s="17">
        <v>0</v>
      </c>
      <c r="I117" s="17">
        <v>0</v>
      </c>
    </row>
    <row r="118" spans="1:9" ht="49.5">
      <c r="A118" s="18" t="s">
        <v>335</v>
      </c>
      <c r="B118" s="19" t="s">
        <v>101</v>
      </c>
      <c r="C118" s="19" t="s">
        <v>56</v>
      </c>
      <c r="D118" s="19" t="s">
        <v>51</v>
      </c>
      <c r="E118" s="19" t="s">
        <v>350</v>
      </c>
      <c r="F118" s="19" t="s">
        <v>57</v>
      </c>
      <c r="G118" s="22">
        <v>281</v>
      </c>
      <c r="H118" s="22">
        <v>0</v>
      </c>
      <c r="I118" s="22">
        <v>0</v>
      </c>
    </row>
    <row r="119" spans="1:9" ht="87" customHeight="1">
      <c r="A119" s="18" t="s">
        <v>423</v>
      </c>
      <c r="B119" s="20" t="s">
        <v>101</v>
      </c>
      <c r="C119" s="20" t="s">
        <v>56</v>
      </c>
      <c r="D119" s="20" t="s">
        <v>51</v>
      </c>
      <c r="E119" s="35" t="s">
        <v>422</v>
      </c>
      <c r="F119" s="20" t="s">
        <v>50</v>
      </c>
      <c r="G119" s="17">
        <v>120</v>
      </c>
      <c r="H119" s="17">
        <v>75</v>
      </c>
      <c r="I119" s="17">
        <v>75</v>
      </c>
    </row>
    <row r="120" spans="1:9" ht="72.75" customHeight="1">
      <c r="A120" s="18" t="s">
        <v>424</v>
      </c>
      <c r="B120" s="20" t="s">
        <v>101</v>
      </c>
      <c r="C120" s="20" t="s">
        <v>56</v>
      </c>
      <c r="D120" s="20" t="s">
        <v>51</v>
      </c>
      <c r="E120" s="35" t="s">
        <v>422</v>
      </c>
      <c r="F120" s="20" t="s">
        <v>57</v>
      </c>
      <c r="G120" s="17">
        <v>210</v>
      </c>
      <c r="H120" s="17">
        <v>160</v>
      </c>
      <c r="I120" s="17">
        <v>160</v>
      </c>
    </row>
    <row r="121" spans="1:9" ht="75.75" customHeight="1">
      <c r="A121" s="18" t="s">
        <v>425</v>
      </c>
      <c r="B121" s="20" t="s">
        <v>101</v>
      </c>
      <c r="C121" s="20" t="s">
        <v>56</v>
      </c>
      <c r="D121" s="20" t="s">
        <v>51</v>
      </c>
      <c r="E121" s="35" t="s">
        <v>422</v>
      </c>
      <c r="F121" s="20" t="s">
        <v>59</v>
      </c>
      <c r="G121" s="17">
        <v>25</v>
      </c>
      <c r="H121" s="17">
        <v>15</v>
      </c>
      <c r="I121" s="17">
        <v>15</v>
      </c>
    </row>
    <row r="122" spans="1:9" ht="107.25" customHeight="1">
      <c r="A122" s="18" t="s">
        <v>252</v>
      </c>
      <c r="B122" s="20" t="s">
        <v>101</v>
      </c>
      <c r="C122" s="20" t="s">
        <v>56</v>
      </c>
      <c r="D122" s="20" t="s">
        <v>51</v>
      </c>
      <c r="E122" s="20" t="s">
        <v>239</v>
      </c>
      <c r="F122" s="20" t="s">
        <v>53</v>
      </c>
      <c r="G122" s="17">
        <v>15</v>
      </c>
      <c r="H122" s="17">
        <v>15</v>
      </c>
      <c r="I122" s="17">
        <v>15</v>
      </c>
    </row>
    <row r="123" spans="1:9" ht="88.5" customHeight="1">
      <c r="A123" s="18" t="s">
        <v>253</v>
      </c>
      <c r="B123" s="20" t="s">
        <v>101</v>
      </c>
      <c r="C123" s="20" t="s">
        <v>56</v>
      </c>
      <c r="D123" s="20" t="s">
        <v>51</v>
      </c>
      <c r="E123" s="20" t="s">
        <v>239</v>
      </c>
      <c r="F123" s="20" t="s">
        <v>57</v>
      </c>
      <c r="G123" s="17">
        <v>0</v>
      </c>
      <c r="H123" s="17">
        <v>15</v>
      </c>
      <c r="I123" s="17">
        <v>15</v>
      </c>
    </row>
    <row r="124" spans="1:9" ht="121.5" customHeight="1">
      <c r="A124" s="18" t="s">
        <v>437</v>
      </c>
      <c r="B124" s="19" t="s">
        <v>101</v>
      </c>
      <c r="C124" s="19" t="s">
        <v>56</v>
      </c>
      <c r="D124" s="19" t="s">
        <v>51</v>
      </c>
      <c r="E124" s="19" t="s">
        <v>250</v>
      </c>
      <c r="F124" s="19" t="s">
        <v>53</v>
      </c>
      <c r="G124" s="17">
        <v>50</v>
      </c>
      <c r="H124" s="17">
        <v>15</v>
      </c>
      <c r="I124" s="17">
        <v>15</v>
      </c>
    </row>
    <row r="125" spans="1:9" ht="105.75" customHeight="1">
      <c r="A125" s="18" t="s">
        <v>251</v>
      </c>
      <c r="B125" s="19" t="s">
        <v>101</v>
      </c>
      <c r="C125" s="19" t="s">
        <v>56</v>
      </c>
      <c r="D125" s="19" t="s">
        <v>51</v>
      </c>
      <c r="E125" s="19" t="s">
        <v>250</v>
      </c>
      <c r="F125" s="19" t="s">
        <v>57</v>
      </c>
      <c r="G125" s="17">
        <v>9.3</v>
      </c>
      <c r="H125" s="17">
        <v>15</v>
      </c>
      <c r="I125" s="17">
        <v>15</v>
      </c>
    </row>
    <row r="126" spans="1:9" ht="75.75" customHeight="1">
      <c r="A126" s="18" t="s">
        <v>255</v>
      </c>
      <c r="B126" s="20" t="s">
        <v>101</v>
      </c>
      <c r="C126" s="20" t="s">
        <v>56</v>
      </c>
      <c r="D126" s="20" t="s">
        <v>51</v>
      </c>
      <c r="E126" s="20" t="s">
        <v>254</v>
      </c>
      <c r="F126" s="20" t="s">
        <v>53</v>
      </c>
      <c r="G126" s="17">
        <v>121.3</v>
      </c>
      <c r="H126" s="17">
        <v>121.3</v>
      </c>
      <c r="I126" s="17">
        <v>121.3</v>
      </c>
    </row>
    <row r="127" spans="1:9" ht="54" customHeight="1">
      <c r="A127" s="18" t="s">
        <v>256</v>
      </c>
      <c r="B127" s="20" t="s">
        <v>101</v>
      </c>
      <c r="C127" s="20" t="s">
        <v>56</v>
      </c>
      <c r="D127" s="20" t="s">
        <v>51</v>
      </c>
      <c r="E127" s="20" t="s">
        <v>254</v>
      </c>
      <c r="F127" s="20" t="s">
        <v>57</v>
      </c>
      <c r="G127" s="17">
        <v>156.1</v>
      </c>
      <c r="H127" s="17">
        <v>156.1</v>
      </c>
      <c r="I127" s="17">
        <v>156.1</v>
      </c>
    </row>
    <row r="128" spans="1:9" ht="53.25" customHeight="1">
      <c r="A128" s="18" t="s">
        <v>257</v>
      </c>
      <c r="B128" s="20" t="s">
        <v>101</v>
      </c>
      <c r="C128" s="20" t="s">
        <v>56</v>
      </c>
      <c r="D128" s="20" t="s">
        <v>51</v>
      </c>
      <c r="E128" s="20" t="s">
        <v>254</v>
      </c>
      <c r="F128" s="20" t="s">
        <v>59</v>
      </c>
      <c r="G128" s="17">
        <v>19.5</v>
      </c>
      <c r="H128" s="17">
        <v>19.5</v>
      </c>
      <c r="I128" s="17">
        <v>19.5</v>
      </c>
    </row>
    <row r="129" spans="1:9" ht="73.5" customHeight="1">
      <c r="A129" s="18" t="s">
        <v>258</v>
      </c>
      <c r="B129" s="20" t="s">
        <v>101</v>
      </c>
      <c r="C129" s="20" t="s">
        <v>56</v>
      </c>
      <c r="D129" s="20" t="s">
        <v>51</v>
      </c>
      <c r="E129" s="20" t="s">
        <v>259</v>
      </c>
      <c r="F129" s="20" t="s">
        <v>53</v>
      </c>
      <c r="G129" s="17">
        <v>263.5</v>
      </c>
      <c r="H129" s="17">
        <v>253</v>
      </c>
      <c r="I129" s="17">
        <v>253</v>
      </c>
    </row>
    <row r="130" spans="1:9" ht="49.5">
      <c r="A130" s="18" t="s">
        <v>260</v>
      </c>
      <c r="B130" s="20" t="s">
        <v>101</v>
      </c>
      <c r="C130" s="20" t="s">
        <v>56</v>
      </c>
      <c r="D130" s="20" t="s">
        <v>51</v>
      </c>
      <c r="E130" s="20" t="s">
        <v>259</v>
      </c>
      <c r="F130" s="20" t="s">
        <v>57</v>
      </c>
      <c r="G130" s="17">
        <v>221.4</v>
      </c>
      <c r="H130" s="17">
        <v>221.4</v>
      </c>
      <c r="I130" s="17">
        <v>221.4</v>
      </c>
    </row>
    <row r="131" spans="1:9" ht="54" customHeight="1">
      <c r="A131" s="18" t="s">
        <v>261</v>
      </c>
      <c r="B131" s="20" t="s">
        <v>101</v>
      </c>
      <c r="C131" s="20" t="s">
        <v>56</v>
      </c>
      <c r="D131" s="20" t="s">
        <v>51</v>
      </c>
      <c r="E131" s="20" t="s">
        <v>259</v>
      </c>
      <c r="F131" s="20" t="s">
        <v>59</v>
      </c>
      <c r="G131" s="17">
        <v>31.7</v>
      </c>
      <c r="H131" s="17">
        <v>31.7</v>
      </c>
      <c r="I131" s="17">
        <v>31.7</v>
      </c>
    </row>
    <row r="132" spans="1:9" ht="75" customHeight="1">
      <c r="A132" s="18" t="s">
        <v>332</v>
      </c>
      <c r="B132" s="20" t="s">
        <v>101</v>
      </c>
      <c r="C132" s="20" t="s">
        <v>56</v>
      </c>
      <c r="D132" s="20" t="s">
        <v>51</v>
      </c>
      <c r="E132" s="20" t="s">
        <v>263</v>
      </c>
      <c r="F132" s="20" t="s">
        <v>53</v>
      </c>
      <c r="G132" s="17">
        <v>15</v>
      </c>
      <c r="H132" s="17">
        <v>15</v>
      </c>
      <c r="I132" s="17">
        <v>15</v>
      </c>
    </row>
    <row r="133" spans="1:9" ht="49.5">
      <c r="A133" s="18" t="s">
        <v>262</v>
      </c>
      <c r="B133" s="19" t="s">
        <v>101</v>
      </c>
      <c r="C133" s="19" t="s">
        <v>56</v>
      </c>
      <c r="D133" s="19" t="s">
        <v>51</v>
      </c>
      <c r="E133" s="19" t="s">
        <v>263</v>
      </c>
      <c r="F133" s="19" t="s">
        <v>57</v>
      </c>
      <c r="G133" s="17">
        <v>0</v>
      </c>
      <c r="H133" s="17">
        <v>15</v>
      </c>
      <c r="I133" s="17">
        <v>15</v>
      </c>
    </row>
    <row r="134" spans="1:9" ht="115.5">
      <c r="A134" s="18" t="s">
        <v>531</v>
      </c>
      <c r="B134" s="19" t="s">
        <v>101</v>
      </c>
      <c r="C134" s="19" t="s">
        <v>56</v>
      </c>
      <c r="D134" s="19" t="s">
        <v>51</v>
      </c>
      <c r="E134" s="19" t="s">
        <v>530</v>
      </c>
      <c r="F134" s="19" t="s">
        <v>53</v>
      </c>
      <c r="G134" s="17">
        <v>1257.3</v>
      </c>
      <c r="H134" s="17">
        <v>0</v>
      </c>
      <c r="I134" s="17">
        <v>0</v>
      </c>
    </row>
    <row r="135" spans="1:9" ht="99">
      <c r="A135" s="18" t="s">
        <v>532</v>
      </c>
      <c r="B135" s="19" t="s">
        <v>101</v>
      </c>
      <c r="C135" s="19" t="s">
        <v>56</v>
      </c>
      <c r="D135" s="19" t="s">
        <v>51</v>
      </c>
      <c r="E135" s="19" t="s">
        <v>530</v>
      </c>
      <c r="F135" s="19" t="s">
        <v>57</v>
      </c>
      <c r="G135" s="17">
        <v>970</v>
      </c>
      <c r="H135" s="17">
        <v>0</v>
      </c>
      <c r="I135" s="17">
        <v>0</v>
      </c>
    </row>
    <row r="136" spans="1:9" ht="99">
      <c r="A136" s="18" t="s">
        <v>533</v>
      </c>
      <c r="B136" s="19" t="s">
        <v>101</v>
      </c>
      <c r="C136" s="19" t="s">
        <v>56</v>
      </c>
      <c r="D136" s="19" t="s">
        <v>51</v>
      </c>
      <c r="E136" s="19" t="s">
        <v>530</v>
      </c>
      <c r="F136" s="19" t="s">
        <v>59</v>
      </c>
      <c r="G136" s="17">
        <v>130</v>
      </c>
      <c r="H136" s="17">
        <v>0</v>
      </c>
      <c r="I136" s="17">
        <v>0</v>
      </c>
    </row>
    <row r="137" spans="1:9" ht="70.5" customHeight="1">
      <c r="A137" s="18" t="s">
        <v>308</v>
      </c>
      <c r="B137" s="19" t="s">
        <v>101</v>
      </c>
      <c r="C137" s="19" t="s">
        <v>56</v>
      </c>
      <c r="D137" s="19" t="s">
        <v>60</v>
      </c>
      <c r="E137" s="19" t="s">
        <v>172</v>
      </c>
      <c r="F137" s="19" t="s">
        <v>53</v>
      </c>
      <c r="G137" s="17">
        <v>140</v>
      </c>
      <c r="H137" s="17">
        <v>130</v>
      </c>
      <c r="I137" s="17">
        <v>120</v>
      </c>
    </row>
    <row r="138" spans="1:9" ht="36.75" customHeight="1">
      <c r="A138" s="18" t="s">
        <v>173</v>
      </c>
      <c r="B138" s="20" t="s">
        <v>101</v>
      </c>
      <c r="C138" s="20" t="s">
        <v>56</v>
      </c>
      <c r="D138" s="20" t="s">
        <v>60</v>
      </c>
      <c r="E138" s="20" t="s">
        <v>172</v>
      </c>
      <c r="F138" s="20" t="s">
        <v>57</v>
      </c>
      <c r="G138" s="17">
        <v>1700</v>
      </c>
      <c r="H138" s="17">
        <v>1550</v>
      </c>
      <c r="I138" s="17">
        <v>1400</v>
      </c>
    </row>
    <row r="139" spans="1:9" ht="158.25" customHeight="1">
      <c r="A139" s="18" t="s">
        <v>124</v>
      </c>
      <c r="B139" s="20" t="s">
        <v>101</v>
      </c>
      <c r="C139" s="20" t="s">
        <v>56</v>
      </c>
      <c r="D139" s="20" t="s">
        <v>60</v>
      </c>
      <c r="E139" s="20" t="s">
        <v>175</v>
      </c>
      <c r="F139" s="20" t="s">
        <v>57</v>
      </c>
      <c r="G139" s="17">
        <v>38618.5</v>
      </c>
      <c r="H139" s="17">
        <f>35000-227.9-0.1</f>
        <v>34772</v>
      </c>
      <c r="I139" s="17">
        <v>30000</v>
      </c>
    </row>
    <row r="140" spans="1:9" ht="159.75" customHeight="1">
      <c r="A140" s="18" t="s">
        <v>124</v>
      </c>
      <c r="B140" s="20" t="s">
        <v>101</v>
      </c>
      <c r="C140" s="20" t="s">
        <v>56</v>
      </c>
      <c r="D140" s="20" t="s">
        <v>60</v>
      </c>
      <c r="E140" s="20" t="s">
        <v>176</v>
      </c>
      <c r="F140" s="20" t="s">
        <v>57</v>
      </c>
      <c r="G140" s="17">
        <v>38500</v>
      </c>
      <c r="H140" s="17">
        <f>34000-2000</f>
        <v>32000</v>
      </c>
      <c r="I140" s="17">
        <v>28000</v>
      </c>
    </row>
    <row r="141" spans="1:9" ht="103.5" customHeight="1">
      <c r="A141" s="18" t="s">
        <v>178</v>
      </c>
      <c r="B141" s="20" t="s">
        <v>101</v>
      </c>
      <c r="C141" s="20" t="s">
        <v>56</v>
      </c>
      <c r="D141" s="20" t="s">
        <v>60</v>
      </c>
      <c r="E141" s="20" t="s">
        <v>177</v>
      </c>
      <c r="F141" s="20" t="s">
        <v>53</v>
      </c>
      <c r="G141" s="22">
        <v>3800</v>
      </c>
      <c r="H141" s="17">
        <v>3500</v>
      </c>
      <c r="I141" s="17">
        <v>3000</v>
      </c>
    </row>
    <row r="142" spans="1:9" ht="61.5" customHeight="1">
      <c r="A142" s="18" t="s">
        <v>73</v>
      </c>
      <c r="B142" s="20" t="s">
        <v>101</v>
      </c>
      <c r="C142" s="20" t="s">
        <v>56</v>
      </c>
      <c r="D142" s="20" t="s">
        <v>60</v>
      </c>
      <c r="E142" s="20" t="s">
        <v>33</v>
      </c>
      <c r="F142" s="35" t="s">
        <v>57</v>
      </c>
      <c r="G142" s="17">
        <v>30</v>
      </c>
      <c r="H142" s="17">
        <v>30</v>
      </c>
      <c r="I142" s="17">
        <v>30</v>
      </c>
    </row>
    <row r="143" spans="1:9" ht="195" customHeight="1">
      <c r="A143" s="18" t="s">
        <v>469</v>
      </c>
      <c r="B143" s="20" t="s">
        <v>101</v>
      </c>
      <c r="C143" s="20" t="s">
        <v>56</v>
      </c>
      <c r="D143" s="20" t="s">
        <v>60</v>
      </c>
      <c r="E143" s="20" t="s">
        <v>292</v>
      </c>
      <c r="F143" s="20" t="s">
        <v>50</v>
      </c>
      <c r="G143" s="17">
        <v>1125</v>
      </c>
      <c r="H143" s="17">
        <v>1125</v>
      </c>
      <c r="I143" s="17">
        <v>1125</v>
      </c>
    </row>
    <row r="144" spans="1:9" ht="191.25" customHeight="1">
      <c r="A144" s="18" t="s">
        <v>470</v>
      </c>
      <c r="B144" s="20" t="s">
        <v>101</v>
      </c>
      <c r="C144" s="20" t="s">
        <v>56</v>
      </c>
      <c r="D144" s="20" t="s">
        <v>60</v>
      </c>
      <c r="E144" s="20" t="s">
        <v>292</v>
      </c>
      <c r="F144" s="20" t="s">
        <v>57</v>
      </c>
      <c r="G144" s="17">
        <v>16444.2</v>
      </c>
      <c r="H144" s="17">
        <v>16444.2</v>
      </c>
      <c r="I144" s="17">
        <v>16444.2</v>
      </c>
    </row>
    <row r="145" spans="1:9" ht="169.5" customHeight="1">
      <c r="A145" s="18" t="s">
        <v>2</v>
      </c>
      <c r="B145" s="20" t="s">
        <v>101</v>
      </c>
      <c r="C145" s="20" t="s">
        <v>56</v>
      </c>
      <c r="D145" s="20" t="s">
        <v>60</v>
      </c>
      <c r="E145" s="20" t="s">
        <v>122</v>
      </c>
      <c r="F145" s="20" t="s">
        <v>50</v>
      </c>
      <c r="G145" s="17">
        <v>37500</v>
      </c>
      <c r="H145" s="17">
        <v>37500</v>
      </c>
      <c r="I145" s="17">
        <v>37500</v>
      </c>
    </row>
    <row r="146" spans="1:9" ht="159.75" customHeight="1">
      <c r="A146" s="18" t="s">
        <v>124</v>
      </c>
      <c r="B146" s="20" t="s">
        <v>101</v>
      </c>
      <c r="C146" s="20" t="s">
        <v>56</v>
      </c>
      <c r="D146" s="20" t="s">
        <v>60</v>
      </c>
      <c r="E146" s="20" t="s">
        <v>122</v>
      </c>
      <c r="F146" s="20" t="s">
        <v>57</v>
      </c>
      <c r="G146" s="17">
        <v>214004.1</v>
      </c>
      <c r="H146" s="17">
        <v>214031.6</v>
      </c>
      <c r="I146" s="17">
        <v>214031.6</v>
      </c>
    </row>
    <row r="147" spans="1:9" ht="107.25" customHeight="1">
      <c r="A147" s="18" t="s">
        <v>178</v>
      </c>
      <c r="B147" s="20" t="s">
        <v>101</v>
      </c>
      <c r="C147" s="20" t="s">
        <v>56</v>
      </c>
      <c r="D147" s="20" t="s">
        <v>60</v>
      </c>
      <c r="E147" s="20" t="s">
        <v>125</v>
      </c>
      <c r="F147" s="20" t="s">
        <v>53</v>
      </c>
      <c r="G147" s="17">
        <v>2439.7</v>
      </c>
      <c r="H147" s="17">
        <v>2439.7</v>
      </c>
      <c r="I147" s="17">
        <v>2439.7</v>
      </c>
    </row>
    <row r="148" spans="1:9" ht="107.25" customHeight="1">
      <c r="A148" s="18" t="s">
        <v>229</v>
      </c>
      <c r="B148" s="19" t="s">
        <v>101</v>
      </c>
      <c r="C148" s="19" t="s">
        <v>56</v>
      </c>
      <c r="D148" s="19" t="s">
        <v>60</v>
      </c>
      <c r="E148" s="19" t="s">
        <v>227</v>
      </c>
      <c r="F148" s="19" t="s">
        <v>53</v>
      </c>
      <c r="G148" s="17">
        <v>355.8</v>
      </c>
      <c r="H148" s="17">
        <v>355.8</v>
      </c>
      <c r="I148" s="17">
        <v>355.8</v>
      </c>
    </row>
    <row r="149" spans="1:9" ht="107.25" customHeight="1">
      <c r="A149" s="18" t="s">
        <v>295</v>
      </c>
      <c r="B149" s="19" t="s">
        <v>101</v>
      </c>
      <c r="C149" s="19" t="s">
        <v>56</v>
      </c>
      <c r="D149" s="19" t="s">
        <v>60</v>
      </c>
      <c r="E149" s="19" t="s">
        <v>227</v>
      </c>
      <c r="F149" s="19" t="s">
        <v>57</v>
      </c>
      <c r="G149" s="17">
        <v>12302.8</v>
      </c>
      <c r="H149" s="17">
        <v>12302.8</v>
      </c>
      <c r="I149" s="17">
        <v>12144.6</v>
      </c>
    </row>
    <row r="150" spans="1:9" ht="74.25" customHeight="1">
      <c r="A150" s="18" t="s">
        <v>486</v>
      </c>
      <c r="B150" s="19" t="s">
        <v>101</v>
      </c>
      <c r="C150" s="19" t="s">
        <v>56</v>
      </c>
      <c r="D150" s="19" t="s">
        <v>60</v>
      </c>
      <c r="E150" s="19" t="s">
        <v>534</v>
      </c>
      <c r="F150" s="19" t="s">
        <v>57</v>
      </c>
      <c r="G150" s="17">
        <v>465.7</v>
      </c>
      <c r="H150" s="17">
        <v>0</v>
      </c>
      <c r="I150" s="17">
        <v>0</v>
      </c>
    </row>
    <row r="151" spans="1:9" ht="123.75" customHeight="1">
      <c r="A151" s="18" t="s">
        <v>468</v>
      </c>
      <c r="B151" s="19" t="s">
        <v>101</v>
      </c>
      <c r="C151" s="19" t="s">
        <v>56</v>
      </c>
      <c r="D151" s="19" t="s">
        <v>60</v>
      </c>
      <c r="E151" s="19" t="s">
        <v>373</v>
      </c>
      <c r="F151" s="19" t="s">
        <v>57</v>
      </c>
      <c r="G151" s="17">
        <v>0</v>
      </c>
      <c r="H151" s="17">
        <v>3500</v>
      </c>
      <c r="I151" s="17">
        <v>0</v>
      </c>
    </row>
    <row r="152" spans="1:9" ht="123.75" customHeight="1">
      <c r="A152" s="18" t="s">
        <v>528</v>
      </c>
      <c r="B152" s="19" t="s">
        <v>101</v>
      </c>
      <c r="C152" s="19" t="s">
        <v>56</v>
      </c>
      <c r="D152" s="19" t="s">
        <v>60</v>
      </c>
      <c r="E152" s="19" t="s">
        <v>526</v>
      </c>
      <c r="F152" s="19" t="s">
        <v>53</v>
      </c>
      <c r="G152" s="17">
        <v>4550</v>
      </c>
      <c r="H152" s="17">
        <v>0</v>
      </c>
      <c r="I152" s="17">
        <v>0</v>
      </c>
    </row>
    <row r="153" spans="1:9" ht="90" customHeight="1">
      <c r="A153" s="18" t="s">
        <v>527</v>
      </c>
      <c r="B153" s="19" t="s">
        <v>101</v>
      </c>
      <c r="C153" s="19" t="s">
        <v>56</v>
      </c>
      <c r="D153" s="19" t="s">
        <v>60</v>
      </c>
      <c r="E153" s="19" t="s">
        <v>526</v>
      </c>
      <c r="F153" s="19" t="s">
        <v>57</v>
      </c>
      <c r="G153" s="17">
        <v>1200</v>
      </c>
      <c r="H153" s="17">
        <v>0</v>
      </c>
      <c r="I153" s="17">
        <v>0</v>
      </c>
    </row>
    <row r="154" spans="1:9" ht="57" customHeight="1">
      <c r="A154" s="18" t="s">
        <v>335</v>
      </c>
      <c r="B154" s="19" t="s">
        <v>101</v>
      </c>
      <c r="C154" s="19" t="s">
        <v>56</v>
      </c>
      <c r="D154" s="19" t="s">
        <v>60</v>
      </c>
      <c r="E154" s="19" t="s">
        <v>350</v>
      </c>
      <c r="F154" s="19" t="s">
        <v>57</v>
      </c>
      <c r="G154" s="17">
        <v>7000</v>
      </c>
      <c r="H154" s="17">
        <v>0</v>
      </c>
      <c r="I154" s="17">
        <v>0</v>
      </c>
    </row>
    <row r="155" spans="1:9" ht="54" customHeight="1">
      <c r="A155" s="18" t="s">
        <v>430</v>
      </c>
      <c r="B155" s="19" t="s">
        <v>101</v>
      </c>
      <c r="C155" s="19" t="s">
        <v>56</v>
      </c>
      <c r="D155" s="19" t="s">
        <v>60</v>
      </c>
      <c r="E155" s="21" t="s">
        <v>429</v>
      </c>
      <c r="F155" s="19" t="s">
        <v>57</v>
      </c>
      <c r="G155" s="17">
        <v>40</v>
      </c>
      <c r="H155" s="17">
        <v>40</v>
      </c>
      <c r="I155" s="17">
        <v>40</v>
      </c>
    </row>
    <row r="156" spans="1:9" ht="70.5" customHeight="1">
      <c r="A156" s="18" t="s">
        <v>432</v>
      </c>
      <c r="B156" s="19" t="s">
        <v>101</v>
      </c>
      <c r="C156" s="19" t="s">
        <v>56</v>
      </c>
      <c r="D156" s="19" t="s">
        <v>60</v>
      </c>
      <c r="E156" s="21" t="s">
        <v>431</v>
      </c>
      <c r="F156" s="19" t="s">
        <v>57</v>
      </c>
      <c r="G156" s="17">
        <v>15</v>
      </c>
      <c r="H156" s="17">
        <v>15</v>
      </c>
      <c r="I156" s="17">
        <v>15</v>
      </c>
    </row>
    <row r="157" spans="1:9" ht="70.5" customHeight="1">
      <c r="A157" s="18" t="s">
        <v>423</v>
      </c>
      <c r="B157" s="20" t="s">
        <v>101</v>
      </c>
      <c r="C157" s="20" t="s">
        <v>56</v>
      </c>
      <c r="D157" s="20" t="s">
        <v>60</v>
      </c>
      <c r="E157" s="35" t="s">
        <v>422</v>
      </c>
      <c r="F157" s="20" t="s">
        <v>50</v>
      </c>
      <c r="G157" s="17">
        <v>30</v>
      </c>
      <c r="H157" s="17">
        <v>20</v>
      </c>
      <c r="I157" s="17">
        <v>20</v>
      </c>
    </row>
    <row r="158" spans="1:9" ht="74.25" customHeight="1">
      <c r="A158" s="18" t="s">
        <v>424</v>
      </c>
      <c r="B158" s="20" t="s">
        <v>101</v>
      </c>
      <c r="C158" s="20" t="s">
        <v>56</v>
      </c>
      <c r="D158" s="20" t="s">
        <v>60</v>
      </c>
      <c r="E158" s="35" t="s">
        <v>422</v>
      </c>
      <c r="F158" s="20" t="s">
        <v>57</v>
      </c>
      <c r="G158" s="17">
        <v>245</v>
      </c>
      <c r="H158" s="17">
        <v>185</v>
      </c>
      <c r="I158" s="17">
        <v>185</v>
      </c>
    </row>
    <row r="159" spans="1:9" ht="85.5" customHeight="1">
      <c r="A159" s="18" t="s">
        <v>253</v>
      </c>
      <c r="B159" s="20" t="s">
        <v>101</v>
      </c>
      <c r="C159" s="20" t="s">
        <v>56</v>
      </c>
      <c r="D159" s="20" t="s">
        <v>60</v>
      </c>
      <c r="E159" s="35" t="s">
        <v>239</v>
      </c>
      <c r="F159" s="20" t="s">
        <v>57</v>
      </c>
      <c r="G159" s="17">
        <v>20</v>
      </c>
      <c r="H159" s="17">
        <v>20</v>
      </c>
      <c r="I159" s="17">
        <v>20</v>
      </c>
    </row>
    <row r="160" spans="1:9" ht="106.5" customHeight="1">
      <c r="A160" s="18" t="s">
        <v>251</v>
      </c>
      <c r="B160" s="20" t="s">
        <v>101</v>
      </c>
      <c r="C160" s="20" t="s">
        <v>56</v>
      </c>
      <c r="D160" s="20" t="s">
        <v>60</v>
      </c>
      <c r="E160" s="20" t="s">
        <v>250</v>
      </c>
      <c r="F160" s="20" t="s">
        <v>57</v>
      </c>
      <c r="G160" s="17">
        <v>52.6</v>
      </c>
      <c r="H160" s="17">
        <v>20</v>
      </c>
      <c r="I160" s="17">
        <v>20</v>
      </c>
    </row>
    <row r="161" spans="1:9" ht="76.5" customHeight="1">
      <c r="A161" s="18" t="s">
        <v>255</v>
      </c>
      <c r="B161" s="20" t="s">
        <v>101</v>
      </c>
      <c r="C161" s="20" t="s">
        <v>56</v>
      </c>
      <c r="D161" s="20" t="s">
        <v>60</v>
      </c>
      <c r="E161" s="20" t="s">
        <v>254</v>
      </c>
      <c r="F161" s="20" t="s">
        <v>53</v>
      </c>
      <c r="G161" s="17">
        <v>45.2</v>
      </c>
      <c r="H161" s="17">
        <v>45.2</v>
      </c>
      <c r="I161" s="17">
        <v>45.2</v>
      </c>
    </row>
    <row r="162" spans="1:9" ht="55.5" customHeight="1">
      <c r="A162" s="18" t="s">
        <v>256</v>
      </c>
      <c r="B162" s="20" t="s">
        <v>101</v>
      </c>
      <c r="C162" s="20" t="s">
        <v>56</v>
      </c>
      <c r="D162" s="20" t="s">
        <v>60</v>
      </c>
      <c r="E162" s="20" t="s">
        <v>254</v>
      </c>
      <c r="F162" s="20" t="s">
        <v>57</v>
      </c>
      <c r="G162" s="17">
        <v>285.5</v>
      </c>
      <c r="H162" s="17">
        <v>285.5</v>
      </c>
      <c r="I162" s="17">
        <v>285.5</v>
      </c>
    </row>
    <row r="163" spans="1:9" ht="73.5" customHeight="1">
      <c r="A163" s="18" t="s">
        <v>258</v>
      </c>
      <c r="B163" s="20" t="s">
        <v>101</v>
      </c>
      <c r="C163" s="20" t="s">
        <v>56</v>
      </c>
      <c r="D163" s="20" t="s">
        <v>60</v>
      </c>
      <c r="E163" s="20" t="s">
        <v>259</v>
      </c>
      <c r="F163" s="20" t="s">
        <v>53</v>
      </c>
      <c r="G163" s="17">
        <v>63.2</v>
      </c>
      <c r="H163" s="17">
        <v>63.2</v>
      </c>
      <c r="I163" s="17">
        <v>63.2</v>
      </c>
    </row>
    <row r="164" spans="1:9" ht="58.5" customHeight="1">
      <c r="A164" s="18" t="s">
        <v>260</v>
      </c>
      <c r="B164" s="20" t="s">
        <v>101</v>
      </c>
      <c r="C164" s="20" t="s">
        <v>56</v>
      </c>
      <c r="D164" s="20" t="s">
        <v>60</v>
      </c>
      <c r="E164" s="20" t="s">
        <v>259</v>
      </c>
      <c r="F164" s="20" t="s">
        <v>57</v>
      </c>
      <c r="G164" s="17">
        <v>445.8</v>
      </c>
      <c r="H164" s="17">
        <v>411.3</v>
      </c>
      <c r="I164" s="17">
        <v>411.3</v>
      </c>
    </row>
    <row r="165" spans="1:9" ht="54" customHeight="1">
      <c r="A165" s="18" t="s">
        <v>262</v>
      </c>
      <c r="B165" s="19" t="s">
        <v>101</v>
      </c>
      <c r="C165" s="19" t="s">
        <v>56</v>
      </c>
      <c r="D165" s="19" t="s">
        <v>60</v>
      </c>
      <c r="E165" s="21" t="s">
        <v>263</v>
      </c>
      <c r="F165" s="19" t="s">
        <v>57</v>
      </c>
      <c r="G165" s="22">
        <v>20</v>
      </c>
      <c r="H165" s="22">
        <v>20</v>
      </c>
      <c r="I165" s="22">
        <v>20</v>
      </c>
    </row>
    <row r="166" spans="1:9" ht="49.5">
      <c r="A166" s="18" t="s">
        <v>438</v>
      </c>
      <c r="B166" s="19" t="s">
        <v>101</v>
      </c>
      <c r="C166" s="19" t="s">
        <v>56</v>
      </c>
      <c r="D166" s="19" t="s">
        <v>60</v>
      </c>
      <c r="E166" s="21" t="s">
        <v>264</v>
      </c>
      <c r="F166" s="19" t="s">
        <v>57</v>
      </c>
      <c r="G166" s="22">
        <v>200</v>
      </c>
      <c r="H166" s="22">
        <v>50</v>
      </c>
      <c r="I166" s="22">
        <v>50</v>
      </c>
    </row>
    <row r="167" spans="1:9" ht="258.75" customHeight="1">
      <c r="A167" s="18" t="s">
        <v>543</v>
      </c>
      <c r="B167" s="19" t="s">
        <v>101</v>
      </c>
      <c r="C167" s="19" t="s">
        <v>56</v>
      </c>
      <c r="D167" s="19" t="s">
        <v>60</v>
      </c>
      <c r="E167" s="21" t="s">
        <v>542</v>
      </c>
      <c r="F167" s="19" t="s">
        <v>57</v>
      </c>
      <c r="G167" s="22">
        <v>650</v>
      </c>
      <c r="H167" s="22">
        <v>0</v>
      </c>
      <c r="I167" s="22">
        <v>0</v>
      </c>
    </row>
    <row r="168" spans="1:9" ht="115.5">
      <c r="A168" s="18" t="s">
        <v>531</v>
      </c>
      <c r="B168" s="19" t="s">
        <v>101</v>
      </c>
      <c r="C168" s="19" t="s">
        <v>56</v>
      </c>
      <c r="D168" s="19" t="s">
        <v>60</v>
      </c>
      <c r="E168" s="21" t="s">
        <v>530</v>
      </c>
      <c r="F168" s="19" t="s">
        <v>53</v>
      </c>
      <c r="G168" s="22">
        <v>20</v>
      </c>
      <c r="H168" s="22">
        <v>0</v>
      </c>
      <c r="I168" s="22">
        <v>0</v>
      </c>
    </row>
    <row r="169" spans="1:9" ht="99">
      <c r="A169" s="18" t="s">
        <v>535</v>
      </c>
      <c r="B169" s="19" t="s">
        <v>101</v>
      </c>
      <c r="C169" s="19" t="s">
        <v>56</v>
      </c>
      <c r="D169" s="19" t="s">
        <v>60</v>
      </c>
      <c r="E169" s="21" t="s">
        <v>530</v>
      </c>
      <c r="F169" s="19" t="s">
        <v>57</v>
      </c>
      <c r="G169" s="22">
        <v>1560</v>
      </c>
      <c r="H169" s="22">
        <v>0</v>
      </c>
      <c r="I169" s="22">
        <v>0</v>
      </c>
    </row>
    <row r="170" spans="1:9" ht="89.25" customHeight="1">
      <c r="A170" s="18" t="s">
        <v>222</v>
      </c>
      <c r="B170" s="19" t="s">
        <v>101</v>
      </c>
      <c r="C170" s="19" t="s">
        <v>56</v>
      </c>
      <c r="D170" s="19" t="s">
        <v>58</v>
      </c>
      <c r="E170" s="19" t="s">
        <v>221</v>
      </c>
      <c r="F170" s="19" t="s">
        <v>59</v>
      </c>
      <c r="G170" s="17">
        <v>4000</v>
      </c>
      <c r="H170" s="17">
        <v>3300</v>
      </c>
      <c r="I170" s="17">
        <v>3000</v>
      </c>
    </row>
    <row r="171" spans="1:9" ht="55.5" customHeight="1">
      <c r="A171" s="18" t="s">
        <v>0</v>
      </c>
      <c r="B171" s="20" t="s">
        <v>101</v>
      </c>
      <c r="C171" s="20" t="s">
        <v>56</v>
      </c>
      <c r="D171" s="20" t="s">
        <v>58</v>
      </c>
      <c r="E171" s="20" t="s">
        <v>1</v>
      </c>
      <c r="F171" s="20" t="s">
        <v>57</v>
      </c>
      <c r="G171" s="17">
        <v>1500</v>
      </c>
      <c r="H171" s="17">
        <v>1450</v>
      </c>
      <c r="I171" s="17">
        <v>1200</v>
      </c>
    </row>
    <row r="172" spans="1:9" ht="54.75" customHeight="1">
      <c r="A172" s="18" t="s">
        <v>5</v>
      </c>
      <c r="B172" s="20" t="s">
        <v>101</v>
      </c>
      <c r="C172" s="20" t="s">
        <v>56</v>
      </c>
      <c r="D172" s="20" t="s">
        <v>58</v>
      </c>
      <c r="E172" s="20" t="s">
        <v>4</v>
      </c>
      <c r="F172" s="20" t="s">
        <v>57</v>
      </c>
      <c r="G172" s="17">
        <v>13</v>
      </c>
      <c r="H172" s="17">
        <v>13</v>
      </c>
      <c r="I172" s="17">
        <v>13</v>
      </c>
    </row>
    <row r="173" spans="1:9" ht="54" customHeight="1">
      <c r="A173" s="18" t="s">
        <v>162</v>
      </c>
      <c r="B173" s="20" t="s">
        <v>101</v>
      </c>
      <c r="C173" s="20" t="s">
        <v>56</v>
      </c>
      <c r="D173" s="20" t="s">
        <v>58</v>
      </c>
      <c r="E173" s="20" t="s">
        <v>174</v>
      </c>
      <c r="F173" s="20" t="s">
        <v>57</v>
      </c>
      <c r="G173" s="17">
        <v>17810</v>
      </c>
      <c r="H173" s="17">
        <v>14093</v>
      </c>
      <c r="I173" s="17">
        <v>14093</v>
      </c>
    </row>
    <row r="174" spans="1:9" ht="57.75" customHeight="1">
      <c r="A174" s="18" t="s">
        <v>18</v>
      </c>
      <c r="B174" s="20" t="s">
        <v>101</v>
      </c>
      <c r="C174" s="20" t="s">
        <v>56</v>
      </c>
      <c r="D174" s="20" t="s">
        <v>58</v>
      </c>
      <c r="E174" s="20" t="s">
        <v>266</v>
      </c>
      <c r="F174" s="20" t="s">
        <v>57</v>
      </c>
      <c r="G174" s="17">
        <v>3590</v>
      </c>
      <c r="H174" s="17">
        <v>2850</v>
      </c>
      <c r="I174" s="17">
        <v>2850</v>
      </c>
    </row>
    <row r="175" spans="1:9" ht="154.5" customHeight="1">
      <c r="A175" s="18" t="s">
        <v>466</v>
      </c>
      <c r="B175" s="19" t="s">
        <v>101</v>
      </c>
      <c r="C175" s="19" t="s">
        <v>56</v>
      </c>
      <c r="D175" s="19" t="s">
        <v>58</v>
      </c>
      <c r="E175" s="19" t="s">
        <v>465</v>
      </c>
      <c r="F175" s="19" t="s">
        <v>57</v>
      </c>
      <c r="G175" s="17">
        <v>326</v>
      </c>
      <c r="H175" s="17">
        <v>796.4</v>
      </c>
      <c r="I175" s="17">
        <v>0</v>
      </c>
    </row>
    <row r="176" spans="1:9" ht="54" customHeight="1">
      <c r="A176" s="18" t="s">
        <v>335</v>
      </c>
      <c r="B176" s="19" t="s">
        <v>101</v>
      </c>
      <c r="C176" s="19" t="s">
        <v>56</v>
      </c>
      <c r="D176" s="19" t="s">
        <v>58</v>
      </c>
      <c r="E176" s="19" t="s">
        <v>350</v>
      </c>
      <c r="F176" s="19" t="s">
        <v>57</v>
      </c>
      <c r="G176" s="17">
        <v>1000</v>
      </c>
      <c r="H176" s="17">
        <v>0</v>
      </c>
      <c r="I176" s="17">
        <v>0</v>
      </c>
    </row>
    <row r="177" spans="1:9" ht="91.5" customHeight="1">
      <c r="A177" s="18" t="s">
        <v>426</v>
      </c>
      <c r="B177" s="19" t="s">
        <v>101</v>
      </c>
      <c r="C177" s="19" t="s">
        <v>56</v>
      </c>
      <c r="D177" s="19" t="s">
        <v>58</v>
      </c>
      <c r="E177" s="21" t="s">
        <v>422</v>
      </c>
      <c r="F177" s="19" t="s">
        <v>57</v>
      </c>
      <c r="G177" s="22">
        <v>70</v>
      </c>
      <c r="H177" s="22">
        <v>45</v>
      </c>
      <c r="I177" s="22">
        <v>45</v>
      </c>
    </row>
    <row r="178" spans="1:9" ht="58.5" customHeight="1">
      <c r="A178" s="39" t="s">
        <v>256</v>
      </c>
      <c r="B178" s="19" t="s">
        <v>101</v>
      </c>
      <c r="C178" s="19" t="s">
        <v>56</v>
      </c>
      <c r="D178" s="19" t="s">
        <v>58</v>
      </c>
      <c r="E178" s="19" t="s">
        <v>254</v>
      </c>
      <c r="F178" s="19" t="s">
        <v>57</v>
      </c>
      <c r="G178" s="17">
        <v>33.9</v>
      </c>
      <c r="H178" s="17">
        <v>33.9</v>
      </c>
      <c r="I178" s="17">
        <v>33.9</v>
      </c>
    </row>
    <row r="179" spans="1:9" ht="58.5" customHeight="1">
      <c r="A179" s="39" t="s">
        <v>260</v>
      </c>
      <c r="B179" s="19" t="s">
        <v>101</v>
      </c>
      <c r="C179" s="19" t="s">
        <v>56</v>
      </c>
      <c r="D179" s="19" t="s">
        <v>58</v>
      </c>
      <c r="E179" s="19" t="s">
        <v>259</v>
      </c>
      <c r="F179" s="19" t="s">
        <v>57</v>
      </c>
      <c r="G179" s="17">
        <v>63.3</v>
      </c>
      <c r="H179" s="17">
        <v>63.3</v>
      </c>
      <c r="I179" s="17">
        <v>63.3</v>
      </c>
    </row>
    <row r="180" spans="1:9" ht="90" customHeight="1">
      <c r="A180" s="18" t="s">
        <v>211</v>
      </c>
      <c r="B180" s="20" t="s">
        <v>101</v>
      </c>
      <c r="C180" s="20" t="s">
        <v>56</v>
      </c>
      <c r="D180" s="20" t="s">
        <v>64</v>
      </c>
      <c r="E180" s="20" t="s">
        <v>6</v>
      </c>
      <c r="F180" s="20" t="s">
        <v>53</v>
      </c>
      <c r="G180" s="17">
        <v>155</v>
      </c>
      <c r="H180" s="17">
        <v>115</v>
      </c>
      <c r="I180" s="17">
        <v>115</v>
      </c>
    </row>
    <row r="181" spans="1:9" ht="90.75" customHeight="1">
      <c r="A181" s="18" t="s">
        <v>151</v>
      </c>
      <c r="B181" s="20" t="s">
        <v>101</v>
      </c>
      <c r="C181" s="20" t="s">
        <v>56</v>
      </c>
      <c r="D181" s="20" t="s">
        <v>64</v>
      </c>
      <c r="E181" s="20" t="s">
        <v>90</v>
      </c>
      <c r="F181" s="20" t="s">
        <v>53</v>
      </c>
      <c r="G181" s="17">
        <v>260</v>
      </c>
      <c r="H181" s="17">
        <v>260</v>
      </c>
      <c r="I181" s="17">
        <v>260</v>
      </c>
    </row>
    <row r="182" spans="1:9" ht="52.5" customHeight="1">
      <c r="A182" s="18" t="s">
        <v>91</v>
      </c>
      <c r="B182" s="20" t="s">
        <v>101</v>
      </c>
      <c r="C182" s="20" t="s">
        <v>56</v>
      </c>
      <c r="D182" s="20" t="s">
        <v>64</v>
      </c>
      <c r="E182" s="20" t="s">
        <v>90</v>
      </c>
      <c r="F182" s="20" t="s">
        <v>57</v>
      </c>
      <c r="G182" s="17">
        <v>1326.3</v>
      </c>
      <c r="H182" s="17">
        <v>1171.8</v>
      </c>
      <c r="I182" s="17">
        <v>1171.8</v>
      </c>
    </row>
    <row r="183" spans="1:9" ht="74.25" customHeight="1">
      <c r="A183" s="18" t="s">
        <v>39</v>
      </c>
      <c r="B183" s="20" t="s">
        <v>101</v>
      </c>
      <c r="C183" s="20" t="s">
        <v>56</v>
      </c>
      <c r="D183" s="20" t="s">
        <v>64</v>
      </c>
      <c r="E183" s="20" t="s">
        <v>8</v>
      </c>
      <c r="F183" s="20" t="s">
        <v>52</v>
      </c>
      <c r="G183" s="17">
        <v>2150</v>
      </c>
      <c r="H183" s="17">
        <v>1700</v>
      </c>
      <c r="I183" s="17">
        <v>1700</v>
      </c>
    </row>
    <row r="184" spans="1:9" ht="73.5" customHeight="1">
      <c r="A184" s="18" t="s">
        <v>22</v>
      </c>
      <c r="B184" s="20" t="s">
        <v>101</v>
      </c>
      <c r="C184" s="20" t="s">
        <v>56</v>
      </c>
      <c r="D184" s="20" t="s">
        <v>64</v>
      </c>
      <c r="E184" s="20" t="s">
        <v>9</v>
      </c>
      <c r="F184" s="20" t="s">
        <v>50</v>
      </c>
      <c r="G184" s="17">
        <v>8600</v>
      </c>
      <c r="H184" s="17">
        <v>6900</v>
      </c>
      <c r="I184" s="17">
        <v>6900</v>
      </c>
    </row>
    <row r="185" spans="1:9" ht="93" customHeight="1">
      <c r="A185" s="18" t="s">
        <v>23</v>
      </c>
      <c r="B185" s="20" t="s">
        <v>101</v>
      </c>
      <c r="C185" s="20" t="s">
        <v>56</v>
      </c>
      <c r="D185" s="20" t="s">
        <v>64</v>
      </c>
      <c r="E185" s="20" t="s">
        <v>9</v>
      </c>
      <c r="F185" s="20" t="s">
        <v>53</v>
      </c>
      <c r="G185" s="17">
        <v>250</v>
      </c>
      <c r="H185" s="17">
        <v>200</v>
      </c>
      <c r="I185" s="17">
        <v>200</v>
      </c>
    </row>
    <row r="186" spans="1:9" ht="57" customHeight="1">
      <c r="A186" s="18" t="s">
        <v>40</v>
      </c>
      <c r="B186" s="20" t="s">
        <v>101</v>
      </c>
      <c r="C186" s="20" t="s">
        <v>56</v>
      </c>
      <c r="D186" s="20" t="s">
        <v>64</v>
      </c>
      <c r="E186" s="20" t="s">
        <v>9</v>
      </c>
      <c r="F186" s="20" t="s">
        <v>57</v>
      </c>
      <c r="G186" s="17">
        <v>1250</v>
      </c>
      <c r="H186" s="17">
        <v>1200</v>
      </c>
      <c r="I186" s="17">
        <v>1000</v>
      </c>
    </row>
    <row r="187" spans="1:9" ht="56.25" customHeight="1">
      <c r="A187" s="18" t="s">
        <v>162</v>
      </c>
      <c r="B187" s="20" t="s">
        <v>101</v>
      </c>
      <c r="C187" s="20" t="s">
        <v>56</v>
      </c>
      <c r="D187" s="20" t="s">
        <v>64</v>
      </c>
      <c r="E187" s="20" t="s">
        <v>10</v>
      </c>
      <c r="F187" s="20" t="s">
        <v>57</v>
      </c>
      <c r="G187" s="17">
        <v>8460</v>
      </c>
      <c r="H187" s="17">
        <v>6750</v>
      </c>
      <c r="I187" s="17">
        <v>6750</v>
      </c>
    </row>
    <row r="188" spans="1:9" ht="258" customHeight="1">
      <c r="A188" s="18" t="s">
        <v>98</v>
      </c>
      <c r="B188" s="20" t="s">
        <v>101</v>
      </c>
      <c r="C188" s="20" t="s">
        <v>56</v>
      </c>
      <c r="D188" s="20" t="s">
        <v>64</v>
      </c>
      <c r="E188" s="20" t="s">
        <v>128</v>
      </c>
      <c r="F188" s="20" t="s">
        <v>52</v>
      </c>
      <c r="G188" s="17">
        <v>3417.2</v>
      </c>
      <c r="H188" s="17">
        <v>3417.2</v>
      </c>
      <c r="I188" s="17">
        <v>3417.2</v>
      </c>
    </row>
    <row r="189" spans="1:9" ht="258" customHeight="1">
      <c r="A189" s="18" t="s">
        <v>97</v>
      </c>
      <c r="B189" s="20" t="s">
        <v>101</v>
      </c>
      <c r="C189" s="20" t="s">
        <v>56</v>
      </c>
      <c r="D189" s="20" t="s">
        <v>64</v>
      </c>
      <c r="E189" s="20" t="s">
        <v>128</v>
      </c>
      <c r="F189" s="20" t="s">
        <v>53</v>
      </c>
      <c r="G189" s="17">
        <f>270-15</f>
        <v>255</v>
      </c>
      <c r="H189" s="17">
        <v>255</v>
      </c>
      <c r="I189" s="17">
        <v>255</v>
      </c>
    </row>
    <row r="190" spans="1:9" ht="55.5" customHeight="1">
      <c r="A190" s="18" t="s">
        <v>92</v>
      </c>
      <c r="B190" s="19" t="s">
        <v>101</v>
      </c>
      <c r="C190" s="19" t="s">
        <v>56</v>
      </c>
      <c r="D190" s="19" t="s">
        <v>64</v>
      </c>
      <c r="E190" s="19" t="s">
        <v>310</v>
      </c>
      <c r="F190" s="19" t="s">
        <v>57</v>
      </c>
      <c r="G190" s="17">
        <f>588+18.2</f>
        <v>606.2</v>
      </c>
      <c r="H190" s="17">
        <f>588+18.2</f>
        <v>606.2</v>
      </c>
      <c r="I190" s="17">
        <f>588+18.2</f>
        <v>606.2</v>
      </c>
    </row>
    <row r="191" spans="1:10" ht="55.5" customHeight="1">
      <c r="A191" s="18" t="s">
        <v>313</v>
      </c>
      <c r="B191" s="19" t="s">
        <v>101</v>
      </c>
      <c r="C191" s="19" t="s">
        <v>56</v>
      </c>
      <c r="D191" s="19" t="s">
        <v>64</v>
      </c>
      <c r="E191" s="19" t="s">
        <v>536</v>
      </c>
      <c r="F191" s="19" t="s">
        <v>312</v>
      </c>
      <c r="G191" s="17">
        <v>5.2</v>
      </c>
      <c r="H191" s="17">
        <v>0</v>
      </c>
      <c r="I191" s="17">
        <v>5.2</v>
      </c>
      <c r="J191" s="3">
        <v>0.1</v>
      </c>
    </row>
    <row r="192" spans="1:9" ht="72" customHeight="1">
      <c r="A192" s="18" t="s">
        <v>311</v>
      </c>
      <c r="B192" s="19" t="s">
        <v>101</v>
      </c>
      <c r="C192" s="19" t="s">
        <v>56</v>
      </c>
      <c r="D192" s="19" t="s">
        <v>64</v>
      </c>
      <c r="E192" s="19" t="s">
        <v>436</v>
      </c>
      <c r="F192" s="19" t="s">
        <v>53</v>
      </c>
      <c r="G192" s="17">
        <v>9</v>
      </c>
      <c r="H192" s="17">
        <v>9</v>
      </c>
      <c r="I192" s="17">
        <v>9</v>
      </c>
    </row>
    <row r="193" spans="1:9" ht="255.75" customHeight="1">
      <c r="A193" s="18" t="s">
        <v>97</v>
      </c>
      <c r="B193" s="19" t="s">
        <v>101</v>
      </c>
      <c r="C193" s="19" t="s">
        <v>56</v>
      </c>
      <c r="D193" s="19" t="s">
        <v>64</v>
      </c>
      <c r="E193" s="35" t="s">
        <v>433</v>
      </c>
      <c r="F193" s="19" t="s">
        <v>53</v>
      </c>
      <c r="G193" s="17">
        <v>15</v>
      </c>
      <c r="H193" s="17">
        <v>15</v>
      </c>
      <c r="I193" s="17">
        <v>15</v>
      </c>
    </row>
    <row r="194" spans="1:9" ht="89.25" customHeight="1">
      <c r="A194" s="18" t="s">
        <v>288</v>
      </c>
      <c r="B194" s="20" t="s">
        <v>101</v>
      </c>
      <c r="C194" s="20" t="s">
        <v>55</v>
      </c>
      <c r="D194" s="20" t="s">
        <v>58</v>
      </c>
      <c r="E194" s="20" t="s">
        <v>126</v>
      </c>
      <c r="F194" s="20" t="s">
        <v>61</v>
      </c>
      <c r="G194" s="17">
        <v>8.9</v>
      </c>
      <c r="H194" s="17">
        <v>8.9</v>
      </c>
      <c r="I194" s="17">
        <v>8.9</v>
      </c>
    </row>
    <row r="195" spans="1:9" ht="73.5" customHeight="1">
      <c r="A195" s="18" t="s">
        <v>72</v>
      </c>
      <c r="B195" s="20" t="s">
        <v>101</v>
      </c>
      <c r="C195" s="20" t="s">
        <v>55</v>
      </c>
      <c r="D195" s="20" t="s">
        <v>58</v>
      </c>
      <c r="E195" s="20" t="s">
        <v>126</v>
      </c>
      <c r="F195" s="20" t="s">
        <v>156</v>
      </c>
      <c r="G195" s="17">
        <v>304.1</v>
      </c>
      <c r="H195" s="17">
        <v>304.1</v>
      </c>
      <c r="I195" s="17">
        <v>304.1</v>
      </c>
    </row>
    <row r="196" spans="1:9" ht="127.5" customHeight="1">
      <c r="A196" s="18" t="s">
        <v>120</v>
      </c>
      <c r="B196" s="20" t="s">
        <v>101</v>
      </c>
      <c r="C196" s="20" t="s">
        <v>55</v>
      </c>
      <c r="D196" s="20" t="s">
        <v>58</v>
      </c>
      <c r="E196" s="19" t="s">
        <v>95</v>
      </c>
      <c r="F196" s="20" t="s">
        <v>57</v>
      </c>
      <c r="G196" s="17">
        <v>2930</v>
      </c>
      <c r="H196" s="17">
        <v>2930</v>
      </c>
      <c r="I196" s="17">
        <v>2930</v>
      </c>
    </row>
    <row r="197" spans="1:9" ht="123.75" customHeight="1">
      <c r="A197" s="18" t="s">
        <v>131</v>
      </c>
      <c r="B197" s="20" t="s">
        <v>101</v>
      </c>
      <c r="C197" s="20" t="s">
        <v>55</v>
      </c>
      <c r="D197" s="20" t="s">
        <v>129</v>
      </c>
      <c r="E197" s="20" t="s">
        <v>130</v>
      </c>
      <c r="F197" s="20" t="s">
        <v>53</v>
      </c>
      <c r="G197" s="17">
        <v>8.5</v>
      </c>
      <c r="H197" s="17">
        <v>12.5</v>
      </c>
      <c r="I197" s="17">
        <v>12.5</v>
      </c>
    </row>
    <row r="198" spans="1:9" ht="105" customHeight="1">
      <c r="A198" s="18" t="s">
        <v>141</v>
      </c>
      <c r="B198" s="20" t="s">
        <v>101</v>
      </c>
      <c r="C198" s="20" t="s">
        <v>55</v>
      </c>
      <c r="D198" s="20" t="s">
        <v>129</v>
      </c>
      <c r="E198" s="20" t="s">
        <v>130</v>
      </c>
      <c r="F198" s="20" t="s">
        <v>62</v>
      </c>
      <c r="G198" s="17">
        <v>852.1</v>
      </c>
      <c r="H198" s="17">
        <v>1248.1</v>
      </c>
      <c r="I198" s="17">
        <v>1248.1</v>
      </c>
    </row>
    <row r="199" spans="1:9" ht="123.75" customHeight="1">
      <c r="A199" s="18" t="s">
        <v>3</v>
      </c>
      <c r="B199" s="20" t="s">
        <v>101</v>
      </c>
      <c r="C199" s="20" t="s">
        <v>55</v>
      </c>
      <c r="D199" s="20" t="s">
        <v>129</v>
      </c>
      <c r="E199" s="20" t="s">
        <v>127</v>
      </c>
      <c r="F199" s="19" t="s">
        <v>61</v>
      </c>
      <c r="G199" s="17">
        <v>222.8</v>
      </c>
      <c r="H199" s="17">
        <v>222.8</v>
      </c>
      <c r="I199" s="17">
        <v>222.8</v>
      </c>
    </row>
    <row r="200" spans="1:9" ht="206.25" customHeight="1">
      <c r="A200" s="18" t="s">
        <v>458</v>
      </c>
      <c r="B200" s="19" t="s">
        <v>101</v>
      </c>
      <c r="C200" s="19" t="s">
        <v>55</v>
      </c>
      <c r="D200" s="19" t="s">
        <v>129</v>
      </c>
      <c r="E200" s="19" t="s">
        <v>457</v>
      </c>
      <c r="F200" s="19" t="s">
        <v>57</v>
      </c>
      <c r="G200" s="17">
        <v>107.1</v>
      </c>
      <c r="H200" s="17">
        <v>0</v>
      </c>
      <c r="I200" s="17">
        <v>0</v>
      </c>
    </row>
    <row r="201" spans="1:9" ht="240.75" customHeight="1">
      <c r="A201" s="18" t="s">
        <v>88</v>
      </c>
      <c r="B201" s="20" t="s">
        <v>101</v>
      </c>
      <c r="C201" s="20" t="s">
        <v>55</v>
      </c>
      <c r="D201" s="20" t="s">
        <v>129</v>
      </c>
      <c r="E201" s="20" t="s">
        <v>134</v>
      </c>
      <c r="F201" s="19" t="s">
        <v>62</v>
      </c>
      <c r="G201" s="17">
        <v>20707.7</v>
      </c>
      <c r="H201" s="17">
        <v>20707.7</v>
      </c>
      <c r="I201" s="17">
        <v>20707.7</v>
      </c>
    </row>
    <row r="202" spans="1:9" ht="276" customHeight="1">
      <c r="A202" s="18" t="s">
        <v>179</v>
      </c>
      <c r="B202" s="19" t="s">
        <v>101</v>
      </c>
      <c r="C202" s="19" t="s">
        <v>55</v>
      </c>
      <c r="D202" s="19" t="s">
        <v>129</v>
      </c>
      <c r="E202" s="19" t="s">
        <v>134</v>
      </c>
      <c r="F202" s="19" t="s">
        <v>61</v>
      </c>
      <c r="G202" s="17">
        <v>7470</v>
      </c>
      <c r="H202" s="17">
        <v>7470</v>
      </c>
      <c r="I202" s="17">
        <v>7470</v>
      </c>
    </row>
    <row r="203" spans="1:9" ht="214.5">
      <c r="A203" s="18" t="s">
        <v>89</v>
      </c>
      <c r="B203" s="19" t="s">
        <v>101</v>
      </c>
      <c r="C203" s="19" t="s">
        <v>55</v>
      </c>
      <c r="D203" s="19" t="s">
        <v>129</v>
      </c>
      <c r="E203" s="19" t="s">
        <v>87</v>
      </c>
      <c r="F203" s="19" t="s">
        <v>62</v>
      </c>
      <c r="G203" s="17">
        <v>100</v>
      </c>
      <c r="H203" s="17">
        <v>100</v>
      </c>
      <c r="I203" s="17">
        <v>100</v>
      </c>
    </row>
    <row r="204" spans="1:9" ht="55.5" customHeight="1">
      <c r="A204" s="18" t="s">
        <v>119</v>
      </c>
      <c r="B204" s="20" t="s">
        <v>101</v>
      </c>
      <c r="C204" s="20" t="s">
        <v>55</v>
      </c>
      <c r="D204" s="20" t="s">
        <v>67</v>
      </c>
      <c r="E204" s="20" t="s">
        <v>26</v>
      </c>
      <c r="F204" s="20" t="s">
        <v>62</v>
      </c>
      <c r="G204" s="17">
        <v>10</v>
      </c>
      <c r="H204" s="17">
        <v>10</v>
      </c>
      <c r="I204" s="17">
        <v>10</v>
      </c>
    </row>
    <row r="205" spans="1:9" ht="72.75" customHeight="1">
      <c r="A205" s="60" t="s">
        <v>224</v>
      </c>
      <c r="B205" s="61" t="s">
        <v>102</v>
      </c>
      <c r="C205" s="36"/>
      <c r="D205" s="36"/>
      <c r="E205" s="36"/>
      <c r="F205" s="36"/>
      <c r="G205" s="62">
        <f>SUM(G206:G268)</f>
        <v>207079.59999999998</v>
      </c>
      <c r="H205" s="62">
        <f>SUM(H206:H268)</f>
        <v>141937.40000000002</v>
      </c>
      <c r="I205" s="62">
        <f>SUM(I206:I268)</f>
        <v>139803.59999999998</v>
      </c>
    </row>
    <row r="206" spans="1:9" ht="90" customHeight="1">
      <c r="A206" s="37" t="s">
        <v>443</v>
      </c>
      <c r="B206" s="36" t="s">
        <v>102</v>
      </c>
      <c r="C206" s="36" t="s">
        <v>129</v>
      </c>
      <c r="D206" s="36" t="s">
        <v>166</v>
      </c>
      <c r="E206" s="36" t="s">
        <v>444</v>
      </c>
      <c r="F206" s="36" t="s">
        <v>57</v>
      </c>
      <c r="G206" s="38">
        <v>15</v>
      </c>
      <c r="H206" s="38">
        <v>15</v>
      </c>
      <c r="I206" s="38">
        <v>15</v>
      </c>
    </row>
    <row r="207" spans="1:9" ht="37.5" customHeight="1">
      <c r="A207" s="18" t="s">
        <v>449</v>
      </c>
      <c r="B207" s="36" t="s">
        <v>102</v>
      </c>
      <c r="C207" s="36" t="s">
        <v>129</v>
      </c>
      <c r="D207" s="36" t="s">
        <v>166</v>
      </c>
      <c r="E207" s="36" t="s">
        <v>446</v>
      </c>
      <c r="F207" s="36" t="s">
        <v>57</v>
      </c>
      <c r="G207" s="38">
        <v>395.3</v>
      </c>
      <c r="H207" s="38">
        <v>250</v>
      </c>
      <c r="I207" s="38">
        <v>200</v>
      </c>
    </row>
    <row r="208" spans="1:9" ht="38.25" customHeight="1">
      <c r="A208" s="37" t="s">
        <v>473</v>
      </c>
      <c r="B208" s="36" t="s">
        <v>102</v>
      </c>
      <c r="C208" s="36" t="s">
        <v>129</v>
      </c>
      <c r="D208" s="36" t="s">
        <v>166</v>
      </c>
      <c r="E208" s="36" t="s">
        <v>445</v>
      </c>
      <c r="F208" s="36" t="s">
        <v>57</v>
      </c>
      <c r="G208" s="38">
        <v>350</v>
      </c>
      <c r="H208" s="38">
        <v>250</v>
      </c>
      <c r="I208" s="38">
        <v>230</v>
      </c>
    </row>
    <row r="209" spans="1:9" ht="72" customHeight="1">
      <c r="A209" s="37" t="s">
        <v>474</v>
      </c>
      <c r="B209" s="49" t="s">
        <v>102</v>
      </c>
      <c r="C209" s="49" t="s">
        <v>129</v>
      </c>
      <c r="D209" s="49" t="s">
        <v>166</v>
      </c>
      <c r="E209" s="49" t="s">
        <v>472</v>
      </c>
      <c r="F209" s="49" t="s">
        <v>57</v>
      </c>
      <c r="G209" s="38">
        <v>2692.9</v>
      </c>
      <c r="H209" s="38">
        <v>0</v>
      </c>
      <c r="I209" s="38">
        <v>0</v>
      </c>
    </row>
    <row r="210" spans="1:9" ht="91.5" customHeight="1">
      <c r="A210" s="37" t="s">
        <v>339</v>
      </c>
      <c r="B210" s="49" t="s">
        <v>102</v>
      </c>
      <c r="C210" s="49" t="s">
        <v>139</v>
      </c>
      <c r="D210" s="49" t="s">
        <v>58</v>
      </c>
      <c r="E210" s="49" t="s">
        <v>319</v>
      </c>
      <c r="F210" s="49" t="s">
        <v>57</v>
      </c>
      <c r="G210" s="38">
        <f>321+9.9</f>
        <v>330.9</v>
      </c>
      <c r="H210" s="38">
        <v>0</v>
      </c>
      <c r="I210" s="38">
        <v>0</v>
      </c>
    </row>
    <row r="211" spans="1:9" ht="55.5" customHeight="1">
      <c r="A211" s="39" t="s">
        <v>0</v>
      </c>
      <c r="B211" s="20" t="s">
        <v>102</v>
      </c>
      <c r="C211" s="20" t="s">
        <v>56</v>
      </c>
      <c r="D211" s="20" t="s">
        <v>58</v>
      </c>
      <c r="E211" s="20" t="s">
        <v>75</v>
      </c>
      <c r="F211" s="20" t="s">
        <v>57</v>
      </c>
      <c r="G211" s="17">
        <v>2083.4</v>
      </c>
      <c r="H211" s="17">
        <v>1900</v>
      </c>
      <c r="I211" s="17">
        <v>1700</v>
      </c>
    </row>
    <row r="212" spans="1:9" ht="53.25" customHeight="1">
      <c r="A212" s="18" t="s">
        <v>162</v>
      </c>
      <c r="B212" s="20" t="s">
        <v>102</v>
      </c>
      <c r="C212" s="20" t="s">
        <v>56</v>
      </c>
      <c r="D212" s="20" t="s">
        <v>58</v>
      </c>
      <c r="E212" s="20" t="s">
        <v>76</v>
      </c>
      <c r="F212" s="20" t="s">
        <v>57</v>
      </c>
      <c r="G212" s="17">
        <v>17700</v>
      </c>
      <c r="H212" s="17">
        <v>14300</v>
      </c>
      <c r="I212" s="17">
        <v>14300</v>
      </c>
    </row>
    <row r="213" spans="1:9" ht="56.25" customHeight="1">
      <c r="A213" s="39" t="s">
        <v>402</v>
      </c>
      <c r="B213" s="19" t="s">
        <v>102</v>
      </c>
      <c r="C213" s="19" t="s">
        <v>56</v>
      </c>
      <c r="D213" s="19" t="s">
        <v>58</v>
      </c>
      <c r="E213" s="19" t="s">
        <v>401</v>
      </c>
      <c r="F213" s="19" t="s">
        <v>57</v>
      </c>
      <c r="G213" s="17">
        <v>137.8</v>
      </c>
      <c r="H213" s="17">
        <v>137.8</v>
      </c>
      <c r="I213" s="17">
        <v>137.8</v>
      </c>
    </row>
    <row r="214" spans="1:9" ht="86.25" customHeight="1">
      <c r="A214" s="39" t="s">
        <v>537</v>
      </c>
      <c r="B214" s="19" t="s">
        <v>102</v>
      </c>
      <c r="C214" s="19" t="s">
        <v>56</v>
      </c>
      <c r="D214" s="19" t="s">
        <v>58</v>
      </c>
      <c r="E214" s="19" t="s">
        <v>526</v>
      </c>
      <c r="F214" s="19" t="s">
        <v>57</v>
      </c>
      <c r="G214" s="17">
        <v>2200</v>
      </c>
      <c r="H214" s="17">
        <v>0</v>
      </c>
      <c r="I214" s="17">
        <v>0</v>
      </c>
    </row>
    <row r="215" spans="1:9" ht="40.5" customHeight="1">
      <c r="A215" s="39" t="s">
        <v>482</v>
      </c>
      <c r="B215" s="19" t="s">
        <v>102</v>
      </c>
      <c r="C215" s="19" t="s">
        <v>56</v>
      </c>
      <c r="D215" s="19" t="s">
        <v>58</v>
      </c>
      <c r="E215" s="19" t="s">
        <v>429</v>
      </c>
      <c r="F215" s="19" t="s">
        <v>57</v>
      </c>
      <c r="G215" s="17">
        <v>7.8</v>
      </c>
      <c r="H215" s="17">
        <v>0</v>
      </c>
      <c r="I215" s="17">
        <v>0</v>
      </c>
    </row>
    <row r="216" spans="1:9" ht="56.25" customHeight="1">
      <c r="A216" s="39" t="s">
        <v>260</v>
      </c>
      <c r="B216" s="19" t="s">
        <v>102</v>
      </c>
      <c r="C216" s="19" t="s">
        <v>56</v>
      </c>
      <c r="D216" s="19" t="s">
        <v>58</v>
      </c>
      <c r="E216" s="19" t="s">
        <v>544</v>
      </c>
      <c r="F216" s="19" t="s">
        <v>57</v>
      </c>
      <c r="G216" s="17">
        <v>13.5</v>
      </c>
      <c r="H216" s="17">
        <v>0</v>
      </c>
      <c r="I216" s="17">
        <v>0</v>
      </c>
    </row>
    <row r="217" spans="1:9" ht="57" customHeight="1">
      <c r="A217" s="39" t="s">
        <v>268</v>
      </c>
      <c r="B217" s="19" t="s">
        <v>102</v>
      </c>
      <c r="C217" s="19" t="s">
        <v>56</v>
      </c>
      <c r="D217" s="19" t="s">
        <v>58</v>
      </c>
      <c r="E217" s="19" t="s">
        <v>269</v>
      </c>
      <c r="F217" s="19" t="s">
        <v>57</v>
      </c>
      <c r="G217" s="17">
        <v>0</v>
      </c>
      <c r="H217" s="17">
        <v>50</v>
      </c>
      <c r="I217" s="17">
        <v>50</v>
      </c>
    </row>
    <row r="218" spans="1:9" ht="53.25" customHeight="1">
      <c r="A218" s="39" t="s">
        <v>272</v>
      </c>
      <c r="B218" s="19" t="s">
        <v>102</v>
      </c>
      <c r="C218" s="19" t="s">
        <v>56</v>
      </c>
      <c r="D218" s="19" t="s">
        <v>58</v>
      </c>
      <c r="E218" s="19" t="s">
        <v>273</v>
      </c>
      <c r="F218" s="19" t="s">
        <v>57</v>
      </c>
      <c r="G218" s="17">
        <v>66.2</v>
      </c>
      <c r="H218" s="17">
        <v>0</v>
      </c>
      <c r="I218" s="17">
        <v>0</v>
      </c>
    </row>
    <row r="219" spans="1:9" ht="54" customHeight="1">
      <c r="A219" s="39" t="s">
        <v>256</v>
      </c>
      <c r="B219" s="20" t="s">
        <v>102</v>
      </c>
      <c r="C219" s="20" t="s">
        <v>56</v>
      </c>
      <c r="D219" s="20" t="s">
        <v>58</v>
      </c>
      <c r="E219" s="20" t="s">
        <v>277</v>
      </c>
      <c r="F219" s="20" t="s">
        <v>57</v>
      </c>
      <c r="G219" s="17">
        <v>117.2</v>
      </c>
      <c r="H219" s="17">
        <v>116.5</v>
      </c>
      <c r="I219" s="17">
        <v>116.5</v>
      </c>
    </row>
    <row r="220" spans="1:9" ht="104.25" customHeight="1">
      <c r="A220" s="39" t="s">
        <v>535</v>
      </c>
      <c r="B220" s="20" t="s">
        <v>102</v>
      </c>
      <c r="C220" s="20" t="s">
        <v>56</v>
      </c>
      <c r="D220" s="20" t="s">
        <v>58</v>
      </c>
      <c r="E220" s="20" t="s">
        <v>538</v>
      </c>
      <c r="F220" s="20" t="s">
        <v>57</v>
      </c>
      <c r="G220" s="17">
        <v>2710</v>
      </c>
      <c r="H220" s="17">
        <v>0</v>
      </c>
      <c r="I220" s="17">
        <v>0</v>
      </c>
    </row>
    <row r="221" spans="1:9" ht="56.25" customHeight="1">
      <c r="A221" s="18" t="s">
        <v>162</v>
      </c>
      <c r="B221" s="20" t="s">
        <v>102</v>
      </c>
      <c r="C221" s="20" t="s">
        <v>56</v>
      </c>
      <c r="D221" s="20" t="s">
        <v>58</v>
      </c>
      <c r="E221" s="20" t="s">
        <v>230</v>
      </c>
      <c r="F221" s="20" t="s">
        <v>57</v>
      </c>
      <c r="G221" s="17">
        <f>5750+7860</f>
        <v>13610</v>
      </c>
      <c r="H221" s="17">
        <f>4550+6350</f>
        <v>10900</v>
      </c>
      <c r="I221" s="17">
        <f>4550+6350</f>
        <v>10900</v>
      </c>
    </row>
    <row r="222" spans="1:9" ht="73.5" customHeight="1">
      <c r="A222" s="39" t="s">
        <v>284</v>
      </c>
      <c r="B222" s="19" t="s">
        <v>102</v>
      </c>
      <c r="C222" s="19" t="s">
        <v>56</v>
      </c>
      <c r="D222" s="19" t="s">
        <v>58</v>
      </c>
      <c r="E222" s="20" t="s">
        <v>455</v>
      </c>
      <c r="F222" s="20" t="s">
        <v>57</v>
      </c>
      <c r="G222" s="17">
        <v>4478.3</v>
      </c>
      <c r="H222" s="17">
        <v>4500</v>
      </c>
      <c r="I222" s="17">
        <v>4500</v>
      </c>
    </row>
    <row r="223" spans="1:9" ht="54" customHeight="1">
      <c r="A223" s="18" t="s">
        <v>205</v>
      </c>
      <c r="B223" s="20" t="s">
        <v>102</v>
      </c>
      <c r="C223" s="20" t="s">
        <v>56</v>
      </c>
      <c r="D223" s="20" t="s">
        <v>56</v>
      </c>
      <c r="E223" s="20" t="s">
        <v>7</v>
      </c>
      <c r="F223" s="20" t="s">
        <v>57</v>
      </c>
      <c r="G223" s="17">
        <v>285.9</v>
      </c>
      <c r="H223" s="17">
        <v>100</v>
      </c>
      <c r="I223" s="17">
        <v>100</v>
      </c>
    </row>
    <row r="224" spans="1:9" ht="56.25" customHeight="1">
      <c r="A224" s="18" t="s">
        <v>93</v>
      </c>
      <c r="B224" s="19" t="s">
        <v>102</v>
      </c>
      <c r="C224" s="19" t="s">
        <v>56</v>
      </c>
      <c r="D224" s="19" t="s">
        <v>56</v>
      </c>
      <c r="E224" s="19" t="s">
        <v>182</v>
      </c>
      <c r="F224" s="19" t="s">
        <v>57</v>
      </c>
      <c r="G224" s="17">
        <f>190+21.1</f>
        <v>211.1</v>
      </c>
      <c r="H224" s="17">
        <f>190+21.1</f>
        <v>211.1</v>
      </c>
      <c r="I224" s="17">
        <f>190+21.1</f>
        <v>211.1</v>
      </c>
    </row>
    <row r="225" spans="1:9" ht="73.5" customHeight="1">
      <c r="A225" s="18" t="s">
        <v>41</v>
      </c>
      <c r="B225" s="20" t="s">
        <v>102</v>
      </c>
      <c r="C225" s="20" t="s">
        <v>135</v>
      </c>
      <c r="D225" s="20" t="s">
        <v>51</v>
      </c>
      <c r="E225" s="20" t="s">
        <v>11</v>
      </c>
      <c r="F225" s="20" t="s">
        <v>57</v>
      </c>
      <c r="G225" s="17">
        <v>9071.2</v>
      </c>
      <c r="H225" s="17">
        <v>11043.2</v>
      </c>
      <c r="I225" s="17">
        <v>9494.4</v>
      </c>
    </row>
    <row r="226" spans="1:9" ht="72.75" customHeight="1">
      <c r="A226" s="18" t="s">
        <v>42</v>
      </c>
      <c r="B226" s="20" t="s">
        <v>102</v>
      </c>
      <c r="C226" s="20" t="s">
        <v>135</v>
      </c>
      <c r="D226" s="20" t="s">
        <v>51</v>
      </c>
      <c r="E226" s="20" t="s">
        <v>12</v>
      </c>
      <c r="F226" s="20" t="s">
        <v>57</v>
      </c>
      <c r="G226" s="17">
        <v>207.7</v>
      </c>
      <c r="H226" s="17">
        <v>200</v>
      </c>
      <c r="I226" s="17">
        <v>180</v>
      </c>
    </row>
    <row r="227" spans="1:9" ht="57" customHeight="1">
      <c r="A227" s="18" t="s">
        <v>15</v>
      </c>
      <c r="B227" s="20" t="s">
        <v>102</v>
      </c>
      <c r="C227" s="20" t="s">
        <v>135</v>
      </c>
      <c r="D227" s="20" t="s">
        <v>51</v>
      </c>
      <c r="E227" s="20" t="s">
        <v>13</v>
      </c>
      <c r="F227" s="20" t="s">
        <v>57</v>
      </c>
      <c r="G227" s="17">
        <v>348.4</v>
      </c>
      <c r="H227" s="17">
        <v>320</v>
      </c>
      <c r="I227" s="17">
        <v>300</v>
      </c>
    </row>
    <row r="228" spans="1:9" ht="39.75" customHeight="1">
      <c r="A228" s="18" t="s">
        <v>16</v>
      </c>
      <c r="B228" s="20" t="s">
        <v>102</v>
      </c>
      <c r="C228" s="20" t="s">
        <v>135</v>
      </c>
      <c r="D228" s="20" t="s">
        <v>51</v>
      </c>
      <c r="E228" s="20" t="s">
        <v>14</v>
      </c>
      <c r="F228" s="20" t="s">
        <v>57</v>
      </c>
      <c r="G228" s="17">
        <v>2196.1</v>
      </c>
      <c r="H228" s="17">
        <v>2000</v>
      </c>
      <c r="I228" s="17">
        <v>1700</v>
      </c>
    </row>
    <row r="229" spans="1:9" ht="72.75" customHeight="1">
      <c r="A229" s="18" t="s">
        <v>194</v>
      </c>
      <c r="B229" s="20" t="s">
        <v>102</v>
      </c>
      <c r="C229" s="20" t="s">
        <v>135</v>
      </c>
      <c r="D229" s="20" t="s">
        <v>51</v>
      </c>
      <c r="E229" s="20" t="s">
        <v>193</v>
      </c>
      <c r="F229" s="20" t="s">
        <v>57</v>
      </c>
      <c r="G229" s="17">
        <v>16</v>
      </c>
      <c r="H229" s="17">
        <v>10</v>
      </c>
      <c r="I229" s="17">
        <v>10</v>
      </c>
    </row>
    <row r="230" spans="1:9" ht="59.25" customHeight="1">
      <c r="A230" s="18" t="s">
        <v>162</v>
      </c>
      <c r="B230" s="20" t="s">
        <v>102</v>
      </c>
      <c r="C230" s="20" t="s">
        <v>135</v>
      </c>
      <c r="D230" s="20" t="s">
        <v>51</v>
      </c>
      <c r="E230" s="20" t="s">
        <v>17</v>
      </c>
      <c r="F230" s="20" t="s">
        <v>57</v>
      </c>
      <c r="G230" s="17">
        <v>44700</v>
      </c>
      <c r="H230" s="17">
        <v>35800</v>
      </c>
      <c r="I230" s="17">
        <v>35800</v>
      </c>
    </row>
    <row r="231" spans="1:9" ht="60.75" customHeight="1">
      <c r="A231" s="18" t="s">
        <v>18</v>
      </c>
      <c r="B231" s="20" t="s">
        <v>102</v>
      </c>
      <c r="C231" s="20" t="s">
        <v>135</v>
      </c>
      <c r="D231" s="20" t="s">
        <v>51</v>
      </c>
      <c r="E231" s="20" t="s">
        <v>19</v>
      </c>
      <c r="F231" s="20" t="s">
        <v>57</v>
      </c>
      <c r="G231" s="17">
        <v>11550</v>
      </c>
      <c r="H231" s="17">
        <v>9250</v>
      </c>
      <c r="I231" s="17">
        <v>9250</v>
      </c>
    </row>
    <row r="232" spans="1:9" ht="59.25" customHeight="1">
      <c r="A232" s="18" t="s">
        <v>18</v>
      </c>
      <c r="B232" s="20" t="s">
        <v>102</v>
      </c>
      <c r="C232" s="20" t="s">
        <v>135</v>
      </c>
      <c r="D232" s="20" t="s">
        <v>51</v>
      </c>
      <c r="E232" s="20" t="s">
        <v>20</v>
      </c>
      <c r="F232" s="20" t="s">
        <v>57</v>
      </c>
      <c r="G232" s="17">
        <v>2450</v>
      </c>
      <c r="H232" s="17">
        <v>1950</v>
      </c>
      <c r="I232" s="17">
        <v>1950</v>
      </c>
    </row>
    <row r="233" spans="1:9" ht="57" customHeight="1">
      <c r="A233" s="18" t="s">
        <v>18</v>
      </c>
      <c r="B233" s="20" t="s">
        <v>102</v>
      </c>
      <c r="C233" s="20" t="s">
        <v>135</v>
      </c>
      <c r="D233" s="20" t="s">
        <v>51</v>
      </c>
      <c r="E233" s="20" t="s">
        <v>21</v>
      </c>
      <c r="F233" s="20" t="s">
        <v>57</v>
      </c>
      <c r="G233" s="17">
        <v>16300</v>
      </c>
      <c r="H233" s="17">
        <v>13000</v>
      </c>
      <c r="I233" s="17">
        <v>13000</v>
      </c>
    </row>
    <row r="234" spans="1:9" ht="57" customHeight="1">
      <c r="A234" s="39" t="s">
        <v>462</v>
      </c>
      <c r="B234" s="19" t="s">
        <v>102</v>
      </c>
      <c r="C234" s="19" t="s">
        <v>135</v>
      </c>
      <c r="D234" s="19" t="s">
        <v>51</v>
      </c>
      <c r="E234" s="19" t="s">
        <v>461</v>
      </c>
      <c r="F234" s="19" t="s">
        <v>57</v>
      </c>
      <c r="G234" s="17">
        <f>2300+71.1</f>
        <v>2371.1</v>
      </c>
      <c r="H234" s="17">
        <v>0</v>
      </c>
      <c r="I234" s="17">
        <v>0</v>
      </c>
    </row>
    <row r="235" spans="1:9" ht="92.25" customHeight="1">
      <c r="A235" s="18" t="s">
        <v>94</v>
      </c>
      <c r="B235" s="20" t="s">
        <v>102</v>
      </c>
      <c r="C235" s="20" t="s">
        <v>135</v>
      </c>
      <c r="D235" s="20" t="s">
        <v>51</v>
      </c>
      <c r="E235" s="20" t="s">
        <v>293</v>
      </c>
      <c r="F235" s="20" t="s">
        <v>57</v>
      </c>
      <c r="G235" s="17">
        <f>3895.6+120.5</f>
        <v>4016.1</v>
      </c>
      <c r="H235" s="17">
        <f>3895.6+120.5</f>
        <v>4016.1</v>
      </c>
      <c r="I235" s="17">
        <f>3895.6+120.5</f>
        <v>4016.1</v>
      </c>
    </row>
    <row r="236" spans="1:9" ht="122.25" customHeight="1">
      <c r="A236" s="39" t="s">
        <v>464</v>
      </c>
      <c r="B236" s="19" t="s">
        <v>102</v>
      </c>
      <c r="C236" s="19" t="s">
        <v>135</v>
      </c>
      <c r="D236" s="19" t="s">
        <v>51</v>
      </c>
      <c r="E236" s="19" t="s">
        <v>463</v>
      </c>
      <c r="F236" s="19" t="s">
        <v>57</v>
      </c>
      <c r="G236" s="17">
        <f>7872.3+870</f>
        <v>8742.3</v>
      </c>
      <c r="H236" s="17">
        <v>0</v>
      </c>
      <c r="I236" s="17">
        <v>0</v>
      </c>
    </row>
    <row r="237" spans="1:9" ht="71.25" customHeight="1">
      <c r="A237" s="39" t="s">
        <v>540</v>
      </c>
      <c r="B237" s="19" t="s">
        <v>102</v>
      </c>
      <c r="C237" s="19" t="s">
        <v>135</v>
      </c>
      <c r="D237" s="19" t="s">
        <v>51</v>
      </c>
      <c r="E237" s="19" t="s">
        <v>539</v>
      </c>
      <c r="F237" s="19" t="s">
        <v>57</v>
      </c>
      <c r="G237" s="17">
        <v>106.3</v>
      </c>
      <c r="H237" s="17">
        <v>0</v>
      </c>
      <c r="I237" s="17">
        <v>0</v>
      </c>
    </row>
    <row r="238" spans="1:9" ht="56.25" customHeight="1">
      <c r="A238" s="39" t="s">
        <v>386</v>
      </c>
      <c r="B238" s="19" t="s">
        <v>102</v>
      </c>
      <c r="C238" s="19" t="s">
        <v>135</v>
      </c>
      <c r="D238" s="19" t="s">
        <v>51</v>
      </c>
      <c r="E238" s="19" t="s">
        <v>387</v>
      </c>
      <c r="F238" s="19" t="s">
        <v>57</v>
      </c>
      <c r="G238" s="17">
        <v>30.2</v>
      </c>
      <c r="H238" s="17">
        <v>20</v>
      </c>
      <c r="I238" s="17">
        <v>20</v>
      </c>
    </row>
    <row r="239" spans="1:9" ht="57.75" customHeight="1">
      <c r="A239" s="39" t="s">
        <v>402</v>
      </c>
      <c r="B239" s="19" t="s">
        <v>102</v>
      </c>
      <c r="C239" s="19" t="s">
        <v>135</v>
      </c>
      <c r="D239" s="19" t="s">
        <v>51</v>
      </c>
      <c r="E239" s="19" t="s">
        <v>401</v>
      </c>
      <c r="F239" s="19" t="s">
        <v>57</v>
      </c>
      <c r="G239" s="17">
        <v>276.2</v>
      </c>
      <c r="H239" s="17">
        <v>342.2</v>
      </c>
      <c r="I239" s="17">
        <v>342.2</v>
      </c>
    </row>
    <row r="240" spans="1:9" ht="74.25" customHeight="1">
      <c r="A240" s="39" t="s">
        <v>336</v>
      </c>
      <c r="B240" s="19" t="s">
        <v>102</v>
      </c>
      <c r="C240" s="19" t="s">
        <v>135</v>
      </c>
      <c r="D240" s="19" t="s">
        <v>51</v>
      </c>
      <c r="E240" s="19" t="s">
        <v>343</v>
      </c>
      <c r="F240" s="19" t="s">
        <v>57</v>
      </c>
      <c r="G240" s="17">
        <v>6000</v>
      </c>
      <c r="H240" s="17">
        <v>0</v>
      </c>
      <c r="I240" s="17">
        <v>0</v>
      </c>
    </row>
    <row r="241" spans="1:9" ht="36.75" customHeight="1">
      <c r="A241" s="39" t="s">
        <v>482</v>
      </c>
      <c r="B241" s="19" t="s">
        <v>102</v>
      </c>
      <c r="C241" s="19" t="s">
        <v>135</v>
      </c>
      <c r="D241" s="19" t="s">
        <v>51</v>
      </c>
      <c r="E241" s="19" t="s">
        <v>429</v>
      </c>
      <c r="F241" s="19" t="s">
        <v>57</v>
      </c>
      <c r="G241" s="17">
        <v>19.9</v>
      </c>
      <c r="H241" s="17">
        <v>0</v>
      </c>
      <c r="I241" s="17">
        <v>0</v>
      </c>
    </row>
    <row r="242" spans="1:9" ht="51.75" customHeight="1">
      <c r="A242" s="39" t="s">
        <v>260</v>
      </c>
      <c r="B242" s="19" t="s">
        <v>102</v>
      </c>
      <c r="C242" s="19" t="s">
        <v>135</v>
      </c>
      <c r="D242" s="19" t="s">
        <v>51</v>
      </c>
      <c r="E242" s="19" t="s">
        <v>544</v>
      </c>
      <c r="F242" s="19" t="s">
        <v>57</v>
      </c>
      <c r="G242" s="17">
        <v>13.5</v>
      </c>
      <c r="H242" s="17">
        <v>0</v>
      </c>
      <c r="I242" s="17">
        <v>0</v>
      </c>
    </row>
    <row r="243" spans="1:9" ht="44.25" customHeight="1">
      <c r="A243" s="18" t="s">
        <v>331</v>
      </c>
      <c r="B243" s="19" t="s">
        <v>102</v>
      </c>
      <c r="C243" s="19" t="s">
        <v>135</v>
      </c>
      <c r="D243" s="19" t="s">
        <v>51</v>
      </c>
      <c r="E243" s="19" t="s">
        <v>270</v>
      </c>
      <c r="F243" s="19" t="s">
        <v>57</v>
      </c>
      <c r="G243" s="17">
        <v>249.9</v>
      </c>
      <c r="H243" s="17">
        <v>0</v>
      </c>
      <c r="I243" s="17">
        <v>0</v>
      </c>
    </row>
    <row r="244" spans="1:9" ht="113.25" customHeight="1">
      <c r="A244" s="39" t="s">
        <v>351</v>
      </c>
      <c r="B244" s="19" t="s">
        <v>102</v>
      </c>
      <c r="C244" s="19" t="s">
        <v>135</v>
      </c>
      <c r="D244" s="19" t="s">
        <v>51</v>
      </c>
      <c r="E244" s="19" t="s">
        <v>271</v>
      </c>
      <c r="F244" s="19" t="s">
        <v>57</v>
      </c>
      <c r="G244" s="17">
        <v>160</v>
      </c>
      <c r="H244" s="17">
        <v>0</v>
      </c>
      <c r="I244" s="17">
        <v>0</v>
      </c>
    </row>
    <row r="245" spans="1:9" ht="58.5" customHeight="1">
      <c r="A245" s="39" t="s">
        <v>272</v>
      </c>
      <c r="B245" s="19" t="s">
        <v>102</v>
      </c>
      <c r="C245" s="19" t="s">
        <v>135</v>
      </c>
      <c r="D245" s="19" t="s">
        <v>51</v>
      </c>
      <c r="E245" s="19" t="s">
        <v>273</v>
      </c>
      <c r="F245" s="19" t="s">
        <v>57</v>
      </c>
      <c r="G245" s="17">
        <v>66.1</v>
      </c>
      <c r="H245" s="17">
        <v>0</v>
      </c>
      <c r="I245" s="17">
        <v>0</v>
      </c>
    </row>
    <row r="246" spans="1:9" ht="54" customHeight="1">
      <c r="A246" s="39" t="s">
        <v>262</v>
      </c>
      <c r="B246" s="19" t="s">
        <v>102</v>
      </c>
      <c r="C246" s="19" t="s">
        <v>135</v>
      </c>
      <c r="D246" s="19" t="s">
        <v>51</v>
      </c>
      <c r="E246" s="19" t="s">
        <v>274</v>
      </c>
      <c r="F246" s="19" t="s">
        <v>57</v>
      </c>
      <c r="G246" s="17">
        <v>0</v>
      </c>
      <c r="H246" s="17">
        <v>50</v>
      </c>
      <c r="I246" s="17">
        <v>50</v>
      </c>
    </row>
    <row r="247" spans="1:9" ht="37.5" customHeight="1">
      <c r="A247" s="39" t="s">
        <v>275</v>
      </c>
      <c r="B247" s="19" t="s">
        <v>102</v>
      </c>
      <c r="C247" s="19" t="s">
        <v>135</v>
      </c>
      <c r="D247" s="19" t="s">
        <v>51</v>
      </c>
      <c r="E247" s="19" t="s">
        <v>276</v>
      </c>
      <c r="F247" s="19" t="s">
        <v>57</v>
      </c>
      <c r="G247" s="17">
        <v>100</v>
      </c>
      <c r="H247" s="17">
        <v>0</v>
      </c>
      <c r="I247" s="17">
        <v>0</v>
      </c>
    </row>
    <row r="248" spans="1:9" ht="44.25" customHeight="1">
      <c r="A248" s="39" t="s">
        <v>361</v>
      </c>
      <c r="B248" s="19" t="s">
        <v>102</v>
      </c>
      <c r="C248" s="19" t="s">
        <v>135</v>
      </c>
      <c r="D248" s="19" t="s">
        <v>51</v>
      </c>
      <c r="E248" s="19" t="s">
        <v>360</v>
      </c>
      <c r="F248" s="19" t="s">
        <v>57</v>
      </c>
      <c r="G248" s="17">
        <v>50</v>
      </c>
      <c r="H248" s="17">
        <v>0</v>
      </c>
      <c r="I248" s="17">
        <v>0</v>
      </c>
    </row>
    <row r="249" spans="1:9" ht="54" customHeight="1">
      <c r="A249" s="39" t="s">
        <v>256</v>
      </c>
      <c r="B249" s="20" t="s">
        <v>102</v>
      </c>
      <c r="C249" s="19" t="s">
        <v>135</v>
      </c>
      <c r="D249" s="19" t="s">
        <v>51</v>
      </c>
      <c r="E249" s="20" t="s">
        <v>277</v>
      </c>
      <c r="F249" s="20" t="s">
        <v>57</v>
      </c>
      <c r="G249" s="17">
        <v>321.8</v>
      </c>
      <c r="H249" s="17">
        <v>183.5</v>
      </c>
      <c r="I249" s="17">
        <v>183.5</v>
      </c>
    </row>
    <row r="250" spans="1:9" ht="54" customHeight="1">
      <c r="A250" s="39" t="s">
        <v>363</v>
      </c>
      <c r="B250" s="19" t="s">
        <v>102</v>
      </c>
      <c r="C250" s="19" t="s">
        <v>135</v>
      </c>
      <c r="D250" s="19" t="s">
        <v>51</v>
      </c>
      <c r="E250" s="19" t="s">
        <v>362</v>
      </c>
      <c r="F250" s="19" t="s">
        <v>57</v>
      </c>
      <c r="G250" s="17">
        <v>2642.5</v>
      </c>
      <c r="H250" s="17">
        <v>0</v>
      </c>
      <c r="I250" s="17">
        <v>0</v>
      </c>
    </row>
    <row r="251" spans="1:9" ht="90.75" customHeight="1">
      <c r="A251" s="39" t="s">
        <v>409</v>
      </c>
      <c r="B251" s="19" t="s">
        <v>102</v>
      </c>
      <c r="C251" s="21" t="s">
        <v>135</v>
      </c>
      <c r="D251" s="21" t="s">
        <v>51</v>
      </c>
      <c r="E251" s="19" t="s">
        <v>408</v>
      </c>
      <c r="F251" s="19" t="s">
        <v>57</v>
      </c>
      <c r="G251" s="17">
        <v>1</v>
      </c>
      <c r="H251" s="17">
        <v>1</v>
      </c>
      <c r="I251" s="17">
        <v>1</v>
      </c>
    </row>
    <row r="252" spans="1:9" ht="57" customHeight="1">
      <c r="A252" s="39" t="s">
        <v>411</v>
      </c>
      <c r="B252" s="19" t="s">
        <v>102</v>
      </c>
      <c r="C252" s="21" t="s">
        <v>135</v>
      </c>
      <c r="D252" s="21" t="s">
        <v>51</v>
      </c>
      <c r="E252" s="19" t="s">
        <v>410</v>
      </c>
      <c r="F252" s="19" t="s">
        <v>57</v>
      </c>
      <c r="G252" s="17">
        <v>9</v>
      </c>
      <c r="H252" s="17">
        <v>9</v>
      </c>
      <c r="I252" s="17">
        <v>9</v>
      </c>
    </row>
    <row r="253" spans="1:9" ht="60.75" customHeight="1">
      <c r="A253" s="39" t="s">
        <v>413</v>
      </c>
      <c r="B253" s="19" t="s">
        <v>102</v>
      </c>
      <c r="C253" s="21" t="s">
        <v>135</v>
      </c>
      <c r="D253" s="21" t="s">
        <v>51</v>
      </c>
      <c r="E253" s="19" t="s">
        <v>412</v>
      </c>
      <c r="F253" s="19" t="s">
        <v>57</v>
      </c>
      <c r="G253" s="17">
        <v>5</v>
      </c>
      <c r="H253" s="17">
        <v>5</v>
      </c>
      <c r="I253" s="17">
        <v>5</v>
      </c>
    </row>
    <row r="254" spans="1:9" ht="73.5" customHeight="1">
      <c r="A254" s="18" t="s">
        <v>39</v>
      </c>
      <c r="B254" s="20" t="s">
        <v>102</v>
      </c>
      <c r="C254" s="20" t="s">
        <v>135</v>
      </c>
      <c r="D254" s="20" t="s">
        <v>129</v>
      </c>
      <c r="E254" s="20" t="s">
        <v>77</v>
      </c>
      <c r="F254" s="20" t="s">
        <v>52</v>
      </c>
      <c r="G254" s="17">
        <v>2600</v>
      </c>
      <c r="H254" s="17">
        <v>2080</v>
      </c>
      <c r="I254" s="17">
        <v>2080</v>
      </c>
    </row>
    <row r="255" spans="1:9" ht="72.75" customHeight="1">
      <c r="A255" s="18" t="s">
        <v>22</v>
      </c>
      <c r="B255" s="20" t="s">
        <v>102</v>
      </c>
      <c r="C255" s="20" t="s">
        <v>135</v>
      </c>
      <c r="D255" s="20" t="s">
        <v>129</v>
      </c>
      <c r="E255" s="20" t="s">
        <v>78</v>
      </c>
      <c r="F255" s="20" t="s">
        <v>50</v>
      </c>
      <c r="G255" s="17">
        <v>34002.2</v>
      </c>
      <c r="H255" s="17">
        <v>27350</v>
      </c>
      <c r="I255" s="17">
        <v>27350</v>
      </c>
    </row>
    <row r="256" spans="1:9" ht="88.5" customHeight="1">
      <c r="A256" s="18" t="s">
        <v>23</v>
      </c>
      <c r="B256" s="20" t="s">
        <v>102</v>
      </c>
      <c r="C256" s="20" t="s">
        <v>135</v>
      </c>
      <c r="D256" s="20" t="s">
        <v>129</v>
      </c>
      <c r="E256" s="20" t="s">
        <v>78</v>
      </c>
      <c r="F256" s="20" t="s">
        <v>53</v>
      </c>
      <c r="G256" s="17">
        <v>388.8</v>
      </c>
      <c r="H256" s="17">
        <v>400</v>
      </c>
      <c r="I256" s="17">
        <v>340</v>
      </c>
    </row>
    <row r="257" spans="1:9" ht="69" customHeight="1">
      <c r="A257" s="18" t="s">
        <v>487</v>
      </c>
      <c r="B257" s="19" t="s">
        <v>102</v>
      </c>
      <c r="C257" s="19" t="s">
        <v>135</v>
      </c>
      <c r="D257" s="19" t="s">
        <v>129</v>
      </c>
      <c r="E257" s="19" t="s">
        <v>429</v>
      </c>
      <c r="F257" s="19" t="s">
        <v>53</v>
      </c>
      <c r="G257" s="17">
        <v>9</v>
      </c>
      <c r="H257" s="17">
        <v>0</v>
      </c>
      <c r="I257" s="17">
        <v>0</v>
      </c>
    </row>
    <row r="258" spans="1:9" ht="87" customHeight="1">
      <c r="A258" s="18" t="s">
        <v>545</v>
      </c>
      <c r="B258" s="19" t="s">
        <v>102</v>
      </c>
      <c r="C258" s="19" t="s">
        <v>135</v>
      </c>
      <c r="D258" s="19" t="s">
        <v>129</v>
      </c>
      <c r="E258" s="19" t="s">
        <v>422</v>
      </c>
      <c r="F258" s="19" t="s">
        <v>53</v>
      </c>
      <c r="G258" s="17">
        <v>50</v>
      </c>
      <c r="H258" s="17">
        <v>0</v>
      </c>
      <c r="I258" s="17">
        <v>0</v>
      </c>
    </row>
    <row r="259" spans="1:9" ht="72.75" customHeight="1">
      <c r="A259" s="18" t="s">
        <v>311</v>
      </c>
      <c r="B259" s="19" t="s">
        <v>102</v>
      </c>
      <c r="C259" s="19" t="s">
        <v>135</v>
      </c>
      <c r="D259" s="19" t="s">
        <v>129</v>
      </c>
      <c r="E259" s="19" t="s">
        <v>436</v>
      </c>
      <c r="F259" s="19" t="s">
        <v>53</v>
      </c>
      <c r="G259" s="17">
        <v>12</v>
      </c>
      <c r="H259" s="17">
        <v>12</v>
      </c>
      <c r="I259" s="17">
        <v>12</v>
      </c>
    </row>
    <row r="260" spans="1:9" ht="73.5" customHeight="1">
      <c r="A260" s="18" t="s">
        <v>144</v>
      </c>
      <c r="B260" s="20" t="s">
        <v>102</v>
      </c>
      <c r="C260" s="20" t="s">
        <v>55</v>
      </c>
      <c r="D260" s="20" t="s">
        <v>58</v>
      </c>
      <c r="E260" s="20" t="s">
        <v>126</v>
      </c>
      <c r="F260" s="19" t="s">
        <v>57</v>
      </c>
      <c r="G260" s="17">
        <v>200</v>
      </c>
      <c r="H260" s="17">
        <v>200</v>
      </c>
      <c r="I260" s="17">
        <v>200</v>
      </c>
    </row>
    <row r="261" spans="1:9" ht="57.75" customHeight="1">
      <c r="A261" s="18" t="s">
        <v>162</v>
      </c>
      <c r="B261" s="20" t="s">
        <v>102</v>
      </c>
      <c r="C261" s="20" t="s">
        <v>157</v>
      </c>
      <c r="D261" s="20" t="s">
        <v>51</v>
      </c>
      <c r="E261" s="20" t="s">
        <v>231</v>
      </c>
      <c r="F261" s="20" t="s">
        <v>57</v>
      </c>
      <c r="G261" s="17">
        <v>940</v>
      </c>
      <c r="H261" s="17">
        <v>750</v>
      </c>
      <c r="I261" s="17">
        <v>750</v>
      </c>
    </row>
    <row r="262" spans="1:9" ht="73.5" customHeight="1">
      <c r="A262" s="39" t="s">
        <v>281</v>
      </c>
      <c r="B262" s="19" t="s">
        <v>102</v>
      </c>
      <c r="C262" s="19" t="s">
        <v>157</v>
      </c>
      <c r="D262" s="19" t="s">
        <v>51</v>
      </c>
      <c r="E262" s="20" t="s">
        <v>278</v>
      </c>
      <c r="F262" s="19" t="s">
        <v>57</v>
      </c>
      <c r="G262" s="17">
        <v>90</v>
      </c>
      <c r="H262" s="17">
        <v>70</v>
      </c>
      <c r="I262" s="17">
        <v>95</v>
      </c>
    </row>
    <row r="263" spans="1:9" ht="73.5" customHeight="1">
      <c r="A263" s="39" t="s">
        <v>282</v>
      </c>
      <c r="B263" s="19" t="s">
        <v>102</v>
      </c>
      <c r="C263" s="19" t="s">
        <v>157</v>
      </c>
      <c r="D263" s="19" t="s">
        <v>51</v>
      </c>
      <c r="E263" s="19" t="s">
        <v>279</v>
      </c>
      <c r="F263" s="19" t="s">
        <v>57</v>
      </c>
      <c r="G263" s="17">
        <v>25</v>
      </c>
      <c r="H263" s="17">
        <v>5</v>
      </c>
      <c r="I263" s="17">
        <v>5</v>
      </c>
    </row>
    <row r="264" spans="1:9" ht="41.25" customHeight="1">
      <c r="A264" s="39" t="s">
        <v>283</v>
      </c>
      <c r="B264" s="19" t="s">
        <v>102</v>
      </c>
      <c r="C264" s="19" t="s">
        <v>157</v>
      </c>
      <c r="D264" s="19" t="s">
        <v>51</v>
      </c>
      <c r="E264" s="20" t="s">
        <v>280</v>
      </c>
      <c r="F264" s="19" t="s">
        <v>57</v>
      </c>
      <c r="G264" s="17">
        <v>30</v>
      </c>
      <c r="H264" s="17">
        <v>30</v>
      </c>
      <c r="I264" s="17">
        <v>50</v>
      </c>
    </row>
    <row r="265" spans="1:9" ht="70.5" customHeight="1">
      <c r="A265" s="39" t="s">
        <v>281</v>
      </c>
      <c r="B265" s="20" t="s">
        <v>102</v>
      </c>
      <c r="C265" s="19" t="s">
        <v>157</v>
      </c>
      <c r="D265" s="19" t="s">
        <v>60</v>
      </c>
      <c r="E265" s="20" t="s">
        <v>278</v>
      </c>
      <c r="F265" s="20" t="s">
        <v>57</v>
      </c>
      <c r="G265" s="17">
        <v>247</v>
      </c>
      <c r="H265" s="17">
        <v>70</v>
      </c>
      <c r="I265" s="17">
        <v>95</v>
      </c>
    </row>
    <row r="266" spans="1:9" ht="66.75" customHeight="1">
      <c r="A266" s="18" t="s">
        <v>282</v>
      </c>
      <c r="B266" s="19" t="s">
        <v>102</v>
      </c>
      <c r="C266" s="19" t="s">
        <v>157</v>
      </c>
      <c r="D266" s="19" t="s">
        <v>60</v>
      </c>
      <c r="E266" s="19" t="s">
        <v>279</v>
      </c>
      <c r="F266" s="19" t="s">
        <v>57</v>
      </c>
      <c r="G266" s="17">
        <v>25</v>
      </c>
      <c r="H266" s="17">
        <v>5</v>
      </c>
      <c r="I266" s="17">
        <v>5</v>
      </c>
    </row>
    <row r="267" spans="1:9" ht="37.5" customHeight="1">
      <c r="A267" s="18" t="s">
        <v>283</v>
      </c>
      <c r="B267" s="20" t="s">
        <v>102</v>
      </c>
      <c r="C267" s="19" t="s">
        <v>157</v>
      </c>
      <c r="D267" s="19" t="s">
        <v>60</v>
      </c>
      <c r="E267" s="20" t="s">
        <v>280</v>
      </c>
      <c r="F267" s="20" t="s">
        <v>57</v>
      </c>
      <c r="G267" s="17">
        <v>35</v>
      </c>
      <c r="H267" s="17">
        <v>35</v>
      </c>
      <c r="I267" s="17">
        <v>50</v>
      </c>
    </row>
    <row r="268" spans="1:9" ht="57" customHeight="1">
      <c r="A268" s="48" t="s">
        <v>460</v>
      </c>
      <c r="B268" s="21" t="s">
        <v>102</v>
      </c>
      <c r="C268" s="21" t="s">
        <v>157</v>
      </c>
      <c r="D268" s="21" t="s">
        <v>60</v>
      </c>
      <c r="E268" s="21" t="s">
        <v>475</v>
      </c>
      <c r="F268" s="21" t="s">
        <v>57</v>
      </c>
      <c r="G268" s="22">
        <f>2500+6400+100</f>
        <v>9000</v>
      </c>
      <c r="H268" s="22">
        <v>0</v>
      </c>
      <c r="I268" s="22">
        <v>0</v>
      </c>
    </row>
    <row r="269" spans="1:9" ht="90.75" customHeight="1">
      <c r="A269" s="52" t="s">
        <v>220</v>
      </c>
      <c r="B269" s="33" t="s">
        <v>199</v>
      </c>
      <c r="C269" s="20"/>
      <c r="D269" s="20"/>
      <c r="E269" s="20"/>
      <c r="F269" s="20"/>
      <c r="G269" s="53">
        <f>SUM(G270:G293)</f>
        <v>287175</v>
      </c>
      <c r="H269" s="53">
        <f>SUM(H270:H293)</f>
        <v>267384.3</v>
      </c>
      <c r="I269" s="53">
        <f>SUM(I270:I293)</f>
        <v>227222.7</v>
      </c>
    </row>
    <row r="270" spans="1:9" ht="224.25" customHeight="1">
      <c r="A270" s="18" t="s">
        <v>300</v>
      </c>
      <c r="B270" s="20" t="s">
        <v>199</v>
      </c>
      <c r="C270" s="20" t="s">
        <v>129</v>
      </c>
      <c r="D270" s="20" t="s">
        <v>60</v>
      </c>
      <c r="E270" s="20" t="s">
        <v>299</v>
      </c>
      <c r="F270" s="20" t="s">
        <v>63</v>
      </c>
      <c r="G270" s="17">
        <v>50755</v>
      </c>
      <c r="H270" s="17">
        <v>48072</v>
      </c>
      <c r="I270" s="17">
        <v>48072</v>
      </c>
    </row>
    <row r="271" spans="1:9" ht="105.75" customHeight="1">
      <c r="A271" s="40" t="s">
        <v>398</v>
      </c>
      <c r="B271" s="41" t="s">
        <v>199</v>
      </c>
      <c r="C271" s="41" t="s">
        <v>129</v>
      </c>
      <c r="D271" s="41" t="s">
        <v>60</v>
      </c>
      <c r="E271" s="42" t="s">
        <v>396</v>
      </c>
      <c r="F271" s="41" t="s">
        <v>53</v>
      </c>
      <c r="G271" s="17">
        <v>250</v>
      </c>
      <c r="H271" s="17">
        <v>250</v>
      </c>
      <c r="I271" s="17">
        <v>250</v>
      </c>
    </row>
    <row r="272" spans="1:9" ht="173.25" customHeight="1">
      <c r="A272" s="18" t="s">
        <v>303</v>
      </c>
      <c r="B272" s="20" t="s">
        <v>199</v>
      </c>
      <c r="C272" s="19" t="s">
        <v>129</v>
      </c>
      <c r="D272" s="19" t="s">
        <v>64</v>
      </c>
      <c r="E272" s="19" t="s">
        <v>394</v>
      </c>
      <c r="F272" s="19" t="s">
        <v>53</v>
      </c>
      <c r="G272" s="17">
        <v>9598.3</v>
      </c>
      <c r="H272" s="17">
        <v>10000</v>
      </c>
      <c r="I272" s="17">
        <v>5000</v>
      </c>
    </row>
    <row r="273" spans="1:9" ht="107.25" customHeight="1">
      <c r="A273" s="18" t="s">
        <v>340</v>
      </c>
      <c r="B273" s="20" t="s">
        <v>199</v>
      </c>
      <c r="C273" s="19" t="s">
        <v>129</v>
      </c>
      <c r="D273" s="19" t="s">
        <v>64</v>
      </c>
      <c r="E273" s="19" t="s">
        <v>377</v>
      </c>
      <c r="F273" s="19" t="s">
        <v>53</v>
      </c>
      <c r="G273" s="17">
        <f>5000+154.6</f>
        <v>5154.6</v>
      </c>
      <c r="H273" s="17">
        <f>5000+154.6</f>
        <v>5154.6</v>
      </c>
      <c r="I273" s="17">
        <v>0</v>
      </c>
    </row>
    <row r="274" spans="1:9" ht="178.5" customHeight="1">
      <c r="A274" s="18" t="s">
        <v>302</v>
      </c>
      <c r="B274" s="20" t="s">
        <v>199</v>
      </c>
      <c r="C274" s="19" t="s">
        <v>129</v>
      </c>
      <c r="D274" s="19" t="s">
        <v>64</v>
      </c>
      <c r="E274" s="19" t="s">
        <v>376</v>
      </c>
      <c r="F274" s="19" t="s">
        <v>53</v>
      </c>
      <c r="G274" s="17">
        <f>15000+463.9</f>
        <v>15463.9</v>
      </c>
      <c r="H274" s="17">
        <f>20000+618.6</f>
        <v>20618.6</v>
      </c>
      <c r="I274" s="17">
        <f>20000+618.6</f>
        <v>20618.6</v>
      </c>
    </row>
    <row r="275" spans="1:9" ht="54" customHeight="1">
      <c r="A275" s="18" t="s">
        <v>189</v>
      </c>
      <c r="B275" s="27" t="s">
        <v>199</v>
      </c>
      <c r="C275" s="19" t="s">
        <v>129</v>
      </c>
      <c r="D275" s="19" t="s">
        <v>64</v>
      </c>
      <c r="E275" s="19" t="s">
        <v>405</v>
      </c>
      <c r="F275" s="19" t="s">
        <v>53</v>
      </c>
      <c r="G275" s="17">
        <f>16650+7794.5</f>
        <v>24444.5</v>
      </c>
      <c r="H275" s="17">
        <f>12000+1045</f>
        <v>13045</v>
      </c>
      <c r="I275" s="17">
        <f>10000+2166</f>
        <v>12166</v>
      </c>
    </row>
    <row r="276" spans="1:9" ht="80.25" customHeight="1">
      <c r="A276" s="18" t="s">
        <v>407</v>
      </c>
      <c r="B276" s="19" t="s">
        <v>199</v>
      </c>
      <c r="C276" s="19" t="s">
        <v>129</v>
      </c>
      <c r="D276" s="19" t="s">
        <v>166</v>
      </c>
      <c r="E276" s="19" t="s">
        <v>406</v>
      </c>
      <c r="F276" s="19" t="s">
        <v>53</v>
      </c>
      <c r="G276" s="17">
        <f>9500+5905</f>
        <v>15405</v>
      </c>
      <c r="H276" s="17">
        <v>1500</v>
      </c>
      <c r="I276" s="17">
        <v>1500</v>
      </c>
    </row>
    <row r="277" spans="1:9" ht="94.5" customHeight="1">
      <c r="A277" s="18" t="s">
        <v>206</v>
      </c>
      <c r="B277" s="20" t="s">
        <v>199</v>
      </c>
      <c r="C277" s="20" t="s">
        <v>139</v>
      </c>
      <c r="D277" s="20" t="s">
        <v>60</v>
      </c>
      <c r="E277" s="20" t="s">
        <v>167</v>
      </c>
      <c r="F277" s="20" t="s">
        <v>53</v>
      </c>
      <c r="G277" s="17">
        <v>6702</v>
      </c>
      <c r="H277" s="17">
        <f>4000+1055.3</f>
        <v>5055.3</v>
      </c>
      <c r="I277" s="17">
        <v>3000</v>
      </c>
    </row>
    <row r="278" spans="1:9" ht="43.5" customHeight="1">
      <c r="A278" s="34" t="s">
        <v>547</v>
      </c>
      <c r="B278" s="20" t="s">
        <v>199</v>
      </c>
      <c r="C278" s="19" t="s">
        <v>139</v>
      </c>
      <c r="D278" s="19" t="s">
        <v>60</v>
      </c>
      <c r="E278" s="19" t="s">
        <v>546</v>
      </c>
      <c r="F278" s="19" t="s">
        <v>132</v>
      </c>
      <c r="G278" s="17">
        <f>50000+1546.4</f>
        <v>51546.4</v>
      </c>
      <c r="H278" s="17">
        <v>0</v>
      </c>
      <c r="I278" s="17">
        <v>0</v>
      </c>
    </row>
    <row r="279" spans="1:9" ht="224.25" customHeight="1">
      <c r="A279" s="18" t="s">
        <v>301</v>
      </c>
      <c r="B279" s="20" t="s">
        <v>199</v>
      </c>
      <c r="C279" s="20" t="s">
        <v>139</v>
      </c>
      <c r="D279" s="20" t="s">
        <v>60</v>
      </c>
      <c r="E279" s="20" t="s">
        <v>296</v>
      </c>
      <c r="F279" s="20" t="s">
        <v>63</v>
      </c>
      <c r="G279" s="17">
        <f>53533.1</f>
        <v>53533.1</v>
      </c>
      <c r="H279" s="17">
        <f>57411.1</f>
        <v>57411.1</v>
      </c>
      <c r="I279" s="17">
        <f>57411.1</f>
        <v>57411.1</v>
      </c>
    </row>
    <row r="280" spans="1:9" ht="228.75" customHeight="1">
      <c r="A280" s="18" t="s">
        <v>300</v>
      </c>
      <c r="B280" s="20" t="s">
        <v>199</v>
      </c>
      <c r="C280" s="20" t="s">
        <v>139</v>
      </c>
      <c r="D280" s="20" t="s">
        <v>60</v>
      </c>
      <c r="E280" s="20" t="s">
        <v>297</v>
      </c>
      <c r="F280" s="20" t="s">
        <v>63</v>
      </c>
      <c r="G280" s="17">
        <v>21688</v>
      </c>
      <c r="H280" s="17">
        <v>20188</v>
      </c>
      <c r="I280" s="17">
        <v>20188</v>
      </c>
    </row>
    <row r="281" spans="1:9" ht="222" customHeight="1">
      <c r="A281" s="18" t="s">
        <v>300</v>
      </c>
      <c r="B281" s="20" t="s">
        <v>199</v>
      </c>
      <c r="C281" s="20" t="s">
        <v>139</v>
      </c>
      <c r="D281" s="20" t="s">
        <v>60</v>
      </c>
      <c r="E281" s="20" t="s">
        <v>298</v>
      </c>
      <c r="F281" s="20" t="s">
        <v>63</v>
      </c>
      <c r="G281" s="17">
        <v>4402</v>
      </c>
      <c r="H281" s="17">
        <v>4707</v>
      </c>
      <c r="I281" s="17">
        <v>4707</v>
      </c>
    </row>
    <row r="282" spans="1:9" ht="228" customHeight="1">
      <c r="A282" s="18" t="s">
        <v>309</v>
      </c>
      <c r="B282" s="19" t="s">
        <v>199</v>
      </c>
      <c r="C282" s="19" t="s">
        <v>139</v>
      </c>
      <c r="D282" s="19" t="s">
        <v>60</v>
      </c>
      <c r="E282" s="19" t="s">
        <v>395</v>
      </c>
      <c r="F282" s="19" t="s">
        <v>53</v>
      </c>
      <c r="G282" s="17">
        <v>2544.2</v>
      </c>
      <c r="H282" s="17">
        <v>1000</v>
      </c>
      <c r="I282" s="17">
        <v>500</v>
      </c>
    </row>
    <row r="283" spans="1:9" ht="112.5">
      <c r="A283" s="40" t="s">
        <v>317</v>
      </c>
      <c r="B283" s="41" t="s">
        <v>199</v>
      </c>
      <c r="C283" s="41" t="s">
        <v>139</v>
      </c>
      <c r="D283" s="41" t="s">
        <v>60</v>
      </c>
      <c r="E283" s="42" t="s">
        <v>397</v>
      </c>
      <c r="F283" s="41" t="s">
        <v>132</v>
      </c>
      <c r="G283" s="17">
        <v>0</v>
      </c>
      <c r="H283" s="17">
        <v>0</v>
      </c>
      <c r="I283" s="17">
        <f>46300+1432</f>
        <v>47732</v>
      </c>
    </row>
    <row r="284" spans="1:9" ht="93.75">
      <c r="A284" s="40" t="s">
        <v>489</v>
      </c>
      <c r="B284" s="41" t="s">
        <v>199</v>
      </c>
      <c r="C284" s="41" t="s">
        <v>139</v>
      </c>
      <c r="D284" s="41" t="s">
        <v>60</v>
      </c>
      <c r="E284" s="42" t="s">
        <v>488</v>
      </c>
      <c r="F284" s="41" t="s">
        <v>53</v>
      </c>
      <c r="G284" s="17">
        <v>500</v>
      </c>
      <c r="H284" s="17">
        <v>0</v>
      </c>
      <c r="I284" s="17">
        <v>0</v>
      </c>
    </row>
    <row r="285" spans="1:9" ht="82.5">
      <c r="A285" s="28" t="s">
        <v>181</v>
      </c>
      <c r="B285" s="27" t="s">
        <v>199</v>
      </c>
      <c r="C285" s="19" t="s">
        <v>139</v>
      </c>
      <c r="D285" s="19" t="s">
        <v>58</v>
      </c>
      <c r="E285" s="19" t="s">
        <v>184</v>
      </c>
      <c r="F285" s="19" t="s">
        <v>53</v>
      </c>
      <c r="G285" s="17">
        <v>100</v>
      </c>
      <c r="H285" s="17">
        <v>0</v>
      </c>
      <c r="I285" s="17">
        <v>0</v>
      </c>
    </row>
    <row r="286" spans="1:9" ht="82.5">
      <c r="A286" s="28" t="s">
        <v>549</v>
      </c>
      <c r="B286" s="27" t="s">
        <v>199</v>
      </c>
      <c r="C286" s="19" t="s">
        <v>139</v>
      </c>
      <c r="D286" s="19" t="s">
        <v>58</v>
      </c>
      <c r="E286" s="19" t="s">
        <v>548</v>
      </c>
      <c r="F286" s="19" t="s">
        <v>53</v>
      </c>
      <c r="G286" s="17">
        <v>17500</v>
      </c>
      <c r="H286" s="17">
        <v>0</v>
      </c>
      <c r="I286" s="17">
        <v>0</v>
      </c>
    </row>
    <row r="287" spans="1:9" ht="70.5" customHeight="1">
      <c r="A287" s="18" t="s">
        <v>38</v>
      </c>
      <c r="B287" s="20" t="s">
        <v>199</v>
      </c>
      <c r="C287" s="20" t="s">
        <v>139</v>
      </c>
      <c r="D287" s="20" t="s">
        <v>139</v>
      </c>
      <c r="E287" s="20" t="s">
        <v>440</v>
      </c>
      <c r="F287" s="20" t="s">
        <v>52</v>
      </c>
      <c r="G287" s="17">
        <v>7150</v>
      </c>
      <c r="H287" s="17">
        <v>5730</v>
      </c>
      <c r="I287" s="17">
        <v>5730</v>
      </c>
    </row>
    <row r="288" spans="1:9" ht="75.75" customHeight="1">
      <c r="A288" s="18" t="s">
        <v>37</v>
      </c>
      <c r="B288" s="20" t="s">
        <v>199</v>
      </c>
      <c r="C288" s="20" t="s">
        <v>139</v>
      </c>
      <c r="D288" s="20" t="s">
        <v>139</v>
      </c>
      <c r="E288" s="20" t="s">
        <v>440</v>
      </c>
      <c r="F288" s="20" t="s">
        <v>53</v>
      </c>
      <c r="G288" s="17">
        <v>123.7</v>
      </c>
      <c r="H288" s="17">
        <f>170-2</f>
        <v>168</v>
      </c>
      <c r="I288" s="17">
        <f>150-2</f>
        <v>148</v>
      </c>
    </row>
    <row r="289" spans="1:9" ht="55.5" customHeight="1">
      <c r="A289" s="18" t="s">
        <v>447</v>
      </c>
      <c r="B289" s="19" t="s">
        <v>199</v>
      </c>
      <c r="C289" s="19" t="s">
        <v>139</v>
      </c>
      <c r="D289" s="19" t="s">
        <v>139</v>
      </c>
      <c r="E289" s="19" t="s">
        <v>440</v>
      </c>
      <c r="F289" s="19" t="s">
        <v>54</v>
      </c>
      <c r="G289" s="17">
        <v>3</v>
      </c>
      <c r="H289" s="17">
        <v>2</v>
      </c>
      <c r="I289" s="17">
        <v>2</v>
      </c>
    </row>
    <row r="290" spans="1:9" ht="77.25" customHeight="1">
      <c r="A290" s="18" t="s">
        <v>491</v>
      </c>
      <c r="B290" s="19" t="s">
        <v>199</v>
      </c>
      <c r="C290" s="19" t="s">
        <v>139</v>
      </c>
      <c r="D290" s="19" t="s">
        <v>139</v>
      </c>
      <c r="E290" s="19" t="s">
        <v>454</v>
      </c>
      <c r="F290" s="19" t="s">
        <v>52</v>
      </c>
      <c r="G290" s="17">
        <v>63.3</v>
      </c>
      <c r="H290" s="17">
        <v>0</v>
      </c>
      <c r="I290" s="17">
        <v>0</v>
      </c>
    </row>
    <row r="291" spans="1:9" ht="89.25" customHeight="1">
      <c r="A291" s="18" t="s">
        <v>198</v>
      </c>
      <c r="B291" s="20" t="s">
        <v>199</v>
      </c>
      <c r="C291" s="20" t="s">
        <v>139</v>
      </c>
      <c r="D291" s="20" t="s">
        <v>139</v>
      </c>
      <c r="E291" s="19" t="s">
        <v>456</v>
      </c>
      <c r="F291" s="20" t="s">
        <v>53</v>
      </c>
      <c r="G291" s="17">
        <v>200</v>
      </c>
      <c r="H291" s="17">
        <v>170</v>
      </c>
      <c r="I291" s="17">
        <v>150</v>
      </c>
    </row>
    <row r="292" spans="1:9" ht="73.5" customHeight="1">
      <c r="A292" s="18" t="s">
        <v>314</v>
      </c>
      <c r="B292" s="19" t="s">
        <v>199</v>
      </c>
      <c r="C292" s="19" t="s">
        <v>139</v>
      </c>
      <c r="D292" s="19" t="s">
        <v>139</v>
      </c>
      <c r="E292" s="19" t="s">
        <v>436</v>
      </c>
      <c r="F292" s="19" t="s">
        <v>53</v>
      </c>
      <c r="G292" s="17">
        <v>48</v>
      </c>
      <c r="H292" s="17">
        <v>48</v>
      </c>
      <c r="I292" s="17">
        <v>48</v>
      </c>
    </row>
    <row r="293" spans="1:9" ht="63.75" customHeight="1">
      <c r="A293" s="40" t="s">
        <v>318</v>
      </c>
      <c r="B293" s="41" t="s">
        <v>199</v>
      </c>
      <c r="C293" s="41" t="s">
        <v>139</v>
      </c>
      <c r="D293" s="41" t="s">
        <v>139</v>
      </c>
      <c r="E293" s="42" t="s">
        <v>353</v>
      </c>
      <c r="F293" s="41" t="s">
        <v>132</v>
      </c>
      <c r="G293" s="22">
        <v>0</v>
      </c>
      <c r="H293" s="22">
        <f>72036.8+2227.9</f>
        <v>74264.7</v>
      </c>
      <c r="I293" s="22">
        <v>0</v>
      </c>
    </row>
    <row r="294" spans="1:9" ht="49.5">
      <c r="A294" s="32" t="s">
        <v>225</v>
      </c>
      <c r="B294" s="54" t="s">
        <v>103</v>
      </c>
      <c r="C294" s="35"/>
      <c r="D294" s="35"/>
      <c r="E294" s="35"/>
      <c r="F294" s="35"/>
      <c r="G294" s="53">
        <f>SUM(G295:G333)</f>
        <v>145742.5</v>
      </c>
      <c r="H294" s="53">
        <f>SUM(H295:H333)</f>
        <v>126219.00000000001</v>
      </c>
      <c r="I294" s="53">
        <f>SUM(I295:I333)</f>
        <v>122977.60000000002</v>
      </c>
    </row>
    <row r="295" spans="1:9" ht="94.5" customHeight="1">
      <c r="A295" s="24" t="s">
        <v>151</v>
      </c>
      <c r="B295" s="35" t="s">
        <v>103</v>
      </c>
      <c r="C295" s="35" t="s">
        <v>56</v>
      </c>
      <c r="D295" s="35" t="s">
        <v>64</v>
      </c>
      <c r="E295" s="35" t="s">
        <v>6</v>
      </c>
      <c r="F295" s="35" t="s">
        <v>53</v>
      </c>
      <c r="G295" s="22">
        <v>35</v>
      </c>
      <c r="H295" s="22">
        <v>35</v>
      </c>
      <c r="I295" s="22">
        <v>35</v>
      </c>
    </row>
    <row r="296" spans="1:9" ht="127.5" customHeight="1">
      <c r="A296" s="18" t="s">
        <v>207</v>
      </c>
      <c r="B296" s="20" t="s">
        <v>103</v>
      </c>
      <c r="C296" s="20" t="s">
        <v>55</v>
      </c>
      <c r="D296" s="20" t="s">
        <v>51</v>
      </c>
      <c r="E296" s="20" t="s">
        <v>28</v>
      </c>
      <c r="F296" s="20" t="s">
        <v>53</v>
      </c>
      <c r="G296" s="17">
        <v>40</v>
      </c>
      <c r="H296" s="17">
        <v>40</v>
      </c>
      <c r="I296" s="17">
        <v>40</v>
      </c>
    </row>
    <row r="297" spans="1:9" ht="107.25" customHeight="1">
      <c r="A297" s="18" t="s">
        <v>208</v>
      </c>
      <c r="B297" s="20" t="s">
        <v>103</v>
      </c>
      <c r="C297" s="20" t="s">
        <v>55</v>
      </c>
      <c r="D297" s="20" t="s">
        <v>51</v>
      </c>
      <c r="E297" s="20" t="s">
        <v>28</v>
      </c>
      <c r="F297" s="20" t="s">
        <v>62</v>
      </c>
      <c r="G297" s="17">
        <v>4760</v>
      </c>
      <c r="H297" s="17">
        <v>4360</v>
      </c>
      <c r="I297" s="17">
        <v>3460</v>
      </c>
    </row>
    <row r="298" spans="1:9" ht="140.25" customHeight="1">
      <c r="A298" s="18" t="s">
        <v>106</v>
      </c>
      <c r="B298" s="20" t="s">
        <v>103</v>
      </c>
      <c r="C298" s="20" t="s">
        <v>55</v>
      </c>
      <c r="D298" s="20" t="s">
        <v>60</v>
      </c>
      <c r="E298" s="20" t="s">
        <v>34</v>
      </c>
      <c r="F298" s="20" t="s">
        <v>50</v>
      </c>
      <c r="G298" s="17">
        <v>23746.8</v>
      </c>
      <c r="H298" s="17">
        <v>23746.8</v>
      </c>
      <c r="I298" s="17">
        <v>23746.8</v>
      </c>
    </row>
    <row r="299" spans="1:9" ht="159" customHeight="1">
      <c r="A299" s="18" t="s">
        <v>104</v>
      </c>
      <c r="B299" s="20" t="s">
        <v>103</v>
      </c>
      <c r="C299" s="20" t="s">
        <v>55</v>
      </c>
      <c r="D299" s="20" t="s">
        <v>60</v>
      </c>
      <c r="E299" s="20" t="s">
        <v>34</v>
      </c>
      <c r="F299" s="20" t="s">
        <v>53</v>
      </c>
      <c r="G299" s="17">
        <v>21080.9</v>
      </c>
      <c r="H299" s="17">
        <v>4092.1</v>
      </c>
      <c r="I299" s="17">
        <v>4092.1</v>
      </c>
    </row>
    <row r="300" spans="1:9" ht="141.75" customHeight="1">
      <c r="A300" s="18" t="s">
        <v>105</v>
      </c>
      <c r="B300" s="20" t="s">
        <v>103</v>
      </c>
      <c r="C300" s="20" t="s">
        <v>55</v>
      </c>
      <c r="D300" s="20" t="s">
        <v>60</v>
      </c>
      <c r="E300" s="20" t="s">
        <v>34</v>
      </c>
      <c r="F300" s="20" t="s">
        <v>54</v>
      </c>
      <c r="G300" s="17">
        <v>15</v>
      </c>
      <c r="H300" s="17">
        <v>18.4</v>
      </c>
      <c r="I300" s="17">
        <v>18.4</v>
      </c>
    </row>
    <row r="301" spans="1:9" ht="197.25" customHeight="1">
      <c r="A301" s="18" t="s">
        <v>196</v>
      </c>
      <c r="B301" s="20" t="s">
        <v>103</v>
      </c>
      <c r="C301" s="20" t="s">
        <v>55</v>
      </c>
      <c r="D301" s="20" t="s">
        <v>60</v>
      </c>
      <c r="E301" s="20" t="s">
        <v>195</v>
      </c>
      <c r="F301" s="20" t="s">
        <v>57</v>
      </c>
      <c r="G301" s="17">
        <v>73311.1</v>
      </c>
      <c r="H301" s="17">
        <v>72611.1</v>
      </c>
      <c r="I301" s="17">
        <v>72611.1</v>
      </c>
    </row>
    <row r="302" spans="1:9" ht="181.5">
      <c r="A302" s="18" t="s">
        <v>196</v>
      </c>
      <c r="B302" s="19" t="s">
        <v>103</v>
      </c>
      <c r="C302" s="19" t="s">
        <v>55</v>
      </c>
      <c r="D302" s="19" t="s">
        <v>60</v>
      </c>
      <c r="E302" s="19" t="s">
        <v>467</v>
      </c>
      <c r="F302" s="19" t="s">
        <v>57</v>
      </c>
      <c r="G302" s="17">
        <v>116.6</v>
      </c>
      <c r="H302" s="17">
        <v>119</v>
      </c>
      <c r="I302" s="17">
        <v>0</v>
      </c>
    </row>
    <row r="303" spans="1:9" ht="148.5">
      <c r="A303" s="18" t="s">
        <v>104</v>
      </c>
      <c r="B303" s="20" t="s">
        <v>103</v>
      </c>
      <c r="C303" s="20" t="s">
        <v>55</v>
      </c>
      <c r="D303" s="20" t="s">
        <v>60</v>
      </c>
      <c r="E303" s="35" t="s">
        <v>427</v>
      </c>
      <c r="F303" s="20" t="s">
        <v>53</v>
      </c>
      <c r="G303" s="17">
        <v>128.3</v>
      </c>
      <c r="H303" s="17">
        <v>58</v>
      </c>
      <c r="I303" s="17">
        <v>58</v>
      </c>
    </row>
    <row r="304" spans="1:9" ht="194.25" customHeight="1">
      <c r="A304" s="18" t="s">
        <v>196</v>
      </c>
      <c r="B304" s="20" t="s">
        <v>103</v>
      </c>
      <c r="C304" s="20" t="s">
        <v>55</v>
      </c>
      <c r="D304" s="20" t="s">
        <v>60</v>
      </c>
      <c r="E304" s="35" t="s">
        <v>428</v>
      </c>
      <c r="F304" s="20" t="s">
        <v>57</v>
      </c>
      <c r="G304" s="17">
        <v>80</v>
      </c>
      <c r="H304" s="17">
        <v>80</v>
      </c>
      <c r="I304" s="17">
        <v>80</v>
      </c>
    </row>
    <row r="305" spans="1:9" ht="153.75" customHeight="1">
      <c r="A305" s="18" t="s">
        <v>114</v>
      </c>
      <c r="B305" s="20" t="s">
        <v>103</v>
      </c>
      <c r="C305" s="20" t="s">
        <v>55</v>
      </c>
      <c r="D305" s="20" t="s">
        <v>58</v>
      </c>
      <c r="E305" s="20" t="s">
        <v>107</v>
      </c>
      <c r="F305" s="20" t="s">
        <v>61</v>
      </c>
      <c r="G305" s="17">
        <v>180</v>
      </c>
      <c r="H305" s="17">
        <v>180</v>
      </c>
      <c r="I305" s="17">
        <v>180</v>
      </c>
    </row>
    <row r="306" spans="1:9" ht="194.25" customHeight="1">
      <c r="A306" s="18" t="s">
        <v>371</v>
      </c>
      <c r="B306" s="19" t="s">
        <v>103</v>
      </c>
      <c r="C306" s="19" t="s">
        <v>55</v>
      </c>
      <c r="D306" s="19" t="s">
        <v>58</v>
      </c>
      <c r="E306" s="19" t="s">
        <v>477</v>
      </c>
      <c r="F306" s="19" t="s">
        <v>61</v>
      </c>
      <c r="G306" s="17">
        <v>25</v>
      </c>
      <c r="H306" s="17">
        <v>25</v>
      </c>
      <c r="I306" s="17">
        <v>25</v>
      </c>
    </row>
    <row r="307" spans="1:9" ht="152.25" customHeight="1">
      <c r="A307" s="18" t="s">
        <v>349</v>
      </c>
      <c r="B307" s="19" t="s">
        <v>103</v>
      </c>
      <c r="C307" s="19" t="s">
        <v>55</v>
      </c>
      <c r="D307" s="19" t="s">
        <v>58</v>
      </c>
      <c r="E307" s="19" t="s">
        <v>348</v>
      </c>
      <c r="F307" s="19" t="s">
        <v>61</v>
      </c>
      <c r="G307" s="17">
        <v>10</v>
      </c>
      <c r="H307" s="17">
        <v>10</v>
      </c>
      <c r="I307" s="17">
        <v>10</v>
      </c>
    </row>
    <row r="308" spans="1:9" ht="160.5" customHeight="1">
      <c r="A308" s="18" t="s">
        <v>370</v>
      </c>
      <c r="B308" s="19" t="s">
        <v>103</v>
      </c>
      <c r="C308" s="19" t="s">
        <v>55</v>
      </c>
      <c r="D308" s="19" t="s">
        <v>58</v>
      </c>
      <c r="E308" s="19" t="s">
        <v>476</v>
      </c>
      <c r="F308" s="19" t="s">
        <v>61</v>
      </c>
      <c r="G308" s="17">
        <v>5</v>
      </c>
      <c r="H308" s="17">
        <v>5</v>
      </c>
      <c r="I308" s="17">
        <v>5</v>
      </c>
    </row>
    <row r="309" spans="1:9" ht="139.5" customHeight="1">
      <c r="A309" s="18" t="s">
        <v>372</v>
      </c>
      <c r="B309" s="19" t="s">
        <v>103</v>
      </c>
      <c r="C309" s="19" t="s">
        <v>55</v>
      </c>
      <c r="D309" s="19" t="s">
        <v>58</v>
      </c>
      <c r="E309" s="19" t="s">
        <v>478</v>
      </c>
      <c r="F309" s="19" t="s">
        <v>61</v>
      </c>
      <c r="G309" s="17">
        <v>10</v>
      </c>
      <c r="H309" s="17">
        <v>10</v>
      </c>
      <c r="I309" s="17">
        <v>10</v>
      </c>
    </row>
    <row r="310" spans="1:9" ht="180.75" customHeight="1">
      <c r="A310" s="18" t="s">
        <v>337</v>
      </c>
      <c r="B310" s="20" t="s">
        <v>103</v>
      </c>
      <c r="C310" s="20" t="s">
        <v>55</v>
      </c>
      <c r="D310" s="20" t="s">
        <v>58</v>
      </c>
      <c r="E310" s="20" t="s">
        <v>35</v>
      </c>
      <c r="F310" s="19" t="s">
        <v>53</v>
      </c>
      <c r="G310" s="17">
        <v>0.6</v>
      </c>
      <c r="H310" s="17">
        <v>0.6</v>
      </c>
      <c r="I310" s="17">
        <v>0.6</v>
      </c>
    </row>
    <row r="311" spans="1:9" ht="169.5" customHeight="1">
      <c r="A311" s="18" t="s">
        <v>338</v>
      </c>
      <c r="B311" s="20" t="s">
        <v>103</v>
      </c>
      <c r="C311" s="20" t="s">
        <v>55</v>
      </c>
      <c r="D311" s="20" t="s">
        <v>58</v>
      </c>
      <c r="E311" s="20" t="s">
        <v>35</v>
      </c>
      <c r="F311" s="20" t="s">
        <v>62</v>
      </c>
      <c r="G311" s="17">
        <v>391.4</v>
      </c>
      <c r="H311" s="17">
        <v>391.4</v>
      </c>
      <c r="I311" s="17">
        <v>391.4</v>
      </c>
    </row>
    <row r="312" spans="1:9" ht="72.75" customHeight="1">
      <c r="A312" s="18" t="s">
        <v>38</v>
      </c>
      <c r="B312" s="20" t="s">
        <v>103</v>
      </c>
      <c r="C312" s="20" t="s">
        <v>55</v>
      </c>
      <c r="D312" s="20" t="s">
        <v>67</v>
      </c>
      <c r="E312" s="20" t="s">
        <v>440</v>
      </c>
      <c r="F312" s="20" t="s">
        <v>52</v>
      </c>
      <c r="G312" s="17">
        <v>415</v>
      </c>
      <c r="H312" s="17">
        <v>325</v>
      </c>
      <c r="I312" s="17">
        <v>325</v>
      </c>
    </row>
    <row r="313" spans="1:9" ht="72.75" customHeight="1">
      <c r="A313" s="18" t="s">
        <v>491</v>
      </c>
      <c r="B313" s="20" t="s">
        <v>103</v>
      </c>
      <c r="C313" s="20" t="s">
        <v>55</v>
      </c>
      <c r="D313" s="20" t="s">
        <v>67</v>
      </c>
      <c r="E313" s="20" t="s">
        <v>454</v>
      </c>
      <c r="F313" s="20" t="s">
        <v>52</v>
      </c>
      <c r="G313" s="17">
        <v>147.8</v>
      </c>
      <c r="H313" s="17">
        <v>0</v>
      </c>
      <c r="I313" s="17">
        <v>0</v>
      </c>
    </row>
    <row r="314" spans="1:9" ht="76.5" customHeight="1">
      <c r="A314" s="18" t="s">
        <v>315</v>
      </c>
      <c r="B314" s="20" t="s">
        <v>103</v>
      </c>
      <c r="C314" s="20" t="s">
        <v>55</v>
      </c>
      <c r="D314" s="20" t="s">
        <v>67</v>
      </c>
      <c r="E314" s="19" t="s">
        <v>320</v>
      </c>
      <c r="F314" s="19" t="s">
        <v>57</v>
      </c>
      <c r="G314" s="17">
        <v>1851.3</v>
      </c>
      <c r="H314" s="17">
        <v>1992.4</v>
      </c>
      <c r="I314" s="17">
        <v>0</v>
      </c>
    </row>
    <row r="315" spans="1:9" ht="109.5" customHeight="1">
      <c r="A315" s="18" t="s">
        <v>111</v>
      </c>
      <c r="B315" s="20" t="s">
        <v>103</v>
      </c>
      <c r="C315" s="20" t="s">
        <v>55</v>
      </c>
      <c r="D315" s="20" t="s">
        <v>67</v>
      </c>
      <c r="E315" s="19" t="s">
        <v>267</v>
      </c>
      <c r="F315" s="19" t="s">
        <v>53</v>
      </c>
      <c r="G315" s="17">
        <v>110</v>
      </c>
      <c r="H315" s="26">
        <v>100</v>
      </c>
      <c r="I315" s="26">
        <v>100</v>
      </c>
    </row>
    <row r="316" spans="1:9" ht="108.75" customHeight="1">
      <c r="A316" s="18" t="s">
        <v>110</v>
      </c>
      <c r="B316" s="20" t="s">
        <v>103</v>
      </c>
      <c r="C316" s="20" t="s">
        <v>55</v>
      </c>
      <c r="D316" s="20" t="s">
        <v>67</v>
      </c>
      <c r="E316" s="20" t="s">
        <v>109</v>
      </c>
      <c r="F316" s="20" t="s">
        <v>52</v>
      </c>
      <c r="G316" s="17">
        <v>14227.6</v>
      </c>
      <c r="H316" s="17">
        <v>14227.6</v>
      </c>
      <c r="I316" s="17">
        <v>14227.6</v>
      </c>
    </row>
    <row r="317" spans="1:9" ht="113.25" customHeight="1">
      <c r="A317" s="18" t="s">
        <v>111</v>
      </c>
      <c r="B317" s="20" t="s">
        <v>103</v>
      </c>
      <c r="C317" s="20" t="s">
        <v>55</v>
      </c>
      <c r="D317" s="20" t="s">
        <v>67</v>
      </c>
      <c r="E317" s="20" t="s">
        <v>109</v>
      </c>
      <c r="F317" s="20" t="s">
        <v>53</v>
      </c>
      <c r="G317" s="17">
        <v>1217.3</v>
      </c>
      <c r="H317" s="17">
        <v>1217.3</v>
      </c>
      <c r="I317" s="17">
        <v>1217.3</v>
      </c>
    </row>
    <row r="318" spans="1:9" ht="88.5" customHeight="1">
      <c r="A318" s="18" t="s">
        <v>112</v>
      </c>
      <c r="B318" s="20" t="s">
        <v>103</v>
      </c>
      <c r="C318" s="20" t="s">
        <v>55</v>
      </c>
      <c r="D318" s="20" t="s">
        <v>67</v>
      </c>
      <c r="E318" s="20" t="s">
        <v>109</v>
      </c>
      <c r="F318" s="20" t="s">
        <v>54</v>
      </c>
      <c r="G318" s="17">
        <v>35.3</v>
      </c>
      <c r="H318" s="17">
        <v>35.3</v>
      </c>
      <c r="I318" s="17">
        <v>35.3</v>
      </c>
    </row>
    <row r="319" spans="1:9" ht="60" customHeight="1">
      <c r="A319" s="18" t="s">
        <v>329</v>
      </c>
      <c r="B319" s="20" t="s">
        <v>103</v>
      </c>
      <c r="C319" s="20" t="s">
        <v>55</v>
      </c>
      <c r="D319" s="20" t="s">
        <v>67</v>
      </c>
      <c r="E319" s="20" t="s">
        <v>327</v>
      </c>
      <c r="F319" s="20" t="s">
        <v>57</v>
      </c>
      <c r="G319" s="17">
        <v>50</v>
      </c>
      <c r="H319" s="17">
        <v>50</v>
      </c>
      <c r="I319" s="17">
        <v>50</v>
      </c>
    </row>
    <row r="320" spans="1:9" ht="36.75" customHeight="1">
      <c r="A320" s="18" t="s">
        <v>493</v>
      </c>
      <c r="B320" s="19" t="s">
        <v>103</v>
      </c>
      <c r="C320" s="19" t="s">
        <v>55</v>
      </c>
      <c r="D320" s="19" t="s">
        <v>67</v>
      </c>
      <c r="E320" s="19" t="s">
        <v>492</v>
      </c>
      <c r="F320" s="19" t="s">
        <v>342</v>
      </c>
      <c r="G320" s="17">
        <v>5</v>
      </c>
      <c r="H320" s="17">
        <v>0</v>
      </c>
      <c r="I320" s="17">
        <v>0</v>
      </c>
    </row>
    <row r="321" spans="1:9" ht="81.75" customHeight="1">
      <c r="A321" s="18" t="s">
        <v>145</v>
      </c>
      <c r="B321" s="20" t="s">
        <v>103</v>
      </c>
      <c r="C321" s="20" t="s">
        <v>55</v>
      </c>
      <c r="D321" s="20" t="s">
        <v>67</v>
      </c>
      <c r="E321" s="20" t="s">
        <v>25</v>
      </c>
      <c r="F321" s="20" t="s">
        <v>57</v>
      </c>
      <c r="G321" s="17">
        <v>750</v>
      </c>
      <c r="H321" s="17">
        <v>750</v>
      </c>
      <c r="I321" s="17">
        <v>650</v>
      </c>
    </row>
    <row r="322" spans="1:9" ht="57" customHeight="1">
      <c r="A322" s="18" t="s">
        <v>146</v>
      </c>
      <c r="B322" s="20" t="s">
        <v>103</v>
      </c>
      <c r="C322" s="20" t="s">
        <v>55</v>
      </c>
      <c r="D322" s="20" t="s">
        <v>67</v>
      </c>
      <c r="E322" s="20" t="s">
        <v>26</v>
      </c>
      <c r="F322" s="20" t="s">
        <v>57</v>
      </c>
      <c r="G322" s="17">
        <v>188</v>
      </c>
      <c r="H322" s="17">
        <v>188</v>
      </c>
      <c r="I322" s="17">
        <v>188</v>
      </c>
    </row>
    <row r="323" spans="1:9" ht="56.25" customHeight="1">
      <c r="A323" s="18" t="s">
        <v>147</v>
      </c>
      <c r="B323" s="20" t="s">
        <v>103</v>
      </c>
      <c r="C323" s="20" t="s">
        <v>55</v>
      </c>
      <c r="D323" s="20" t="s">
        <v>67</v>
      </c>
      <c r="E323" s="20" t="s">
        <v>27</v>
      </c>
      <c r="F323" s="20" t="s">
        <v>57</v>
      </c>
      <c r="G323" s="22">
        <v>45</v>
      </c>
      <c r="H323" s="22">
        <v>45</v>
      </c>
      <c r="I323" s="22">
        <v>45</v>
      </c>
    </row>
    <row r="324" spans="1:9" ht="72" customHeight="1">
      <c r="A324" s="18" t="s">
        <v>209</v>
      </c>
      <c r="B324" s="20" t="s">
        <v>103</v>
      </c>
      <c r="C324" s="20" t="s">
        <v>55</v>
      </c>
      <c r="D324" s="20" t="s">
        <v>67</v>
      </c>
      <c r="E324" s="20" t="s">
        <v>148</v>
      </c>
      <c r="F324" s="20" t="s">
        <v>57</v>
      </c>
      <c r="G324" s="17">
        <v>30</v>
      </c>
      <c r="H324" s="17">
        <v>15</v>
      </c>
      <c r="I324" s="17">
        <v>15</v>
      </c>
    </row>
    <row r="325" spans="1:9" ht="110.25" customHeight="1">
      <c r="A325" s="18" t="s">
        <v>150</v>
      </c>
      <c r="B325" s="20" t="s">
        <v>103</v>
      </c>
      <c r="C325" s="20" t="s">
        <v>55</v>
      </c>
      <c r="D325" s="20" t="s">
        <v>67</v>
      </c>
      <c r="E325" s="20" t="s">
        <v>149</v>
      </c>
      <c r="F325" s="20" t="s">
        <v>57</v>
      </c>
      <c r="G325" s="17">
        <v>10</v>
      </c>
      <c r="H325" s="17">
        <v>10</v>
      </c>
      <c r="I325" s="17">
        <v>10</v>
      </c>
    </row>
    <row r="326" spans="1:9" ht="66">
      <c r="A326" s="18" t="s">
        <v>330</v>
      </c>
      <c r="B326" s="20" t="s">
        <v>103</v>
      </c>
      <c r="C326" s="20" t="s">
        <v>55</v>
      </c>
      <c r="D326" s="20" t="s">
        <v>67</v>
      </c>
      <c r="E326" s="20" t="s">
        <v>328</v>
      </c>
      <c r="F326" s="20" t="s">
        <v>57</v>
      </c>
      <c r="G326" s="17">
        <v>780</v>
      </c>
      <c r="H326" s="17">
        <v>780</v>
      </c>
      <c r="I326" s="17">
        <v>700</v>
      </c>
    </row>
    <row r="327" spans="1:9" ht="57.75" customHeight="1">
      <c r="A327" s="18" t="s">
        <v>152</v>
      </c>
      <c r="B327" s="20" t="s">
        <v>103</v>
      </c>
      <c r="C327" s="20" t="s">
        <v>55</v>
      </c>
      <c r="D327" s="20" t="s">
        <v>67</v>
      </c>
      <c r="E327" s="20" t="s">
        <v>153</v>
      </c>
      <c r="F327" s="20" t="s">
        <v>57</v>
      </c>
      <c r="G327" s="17">
        <v>50</v>
      </c>
      <c r="H327" s="17">
        <v>50</v>
      </c>
      <c r="I327" s="17">
        <v>50</v>
      </c>
    </row>
    <row r="328" spans="1:9" ht="136.5" customHeight="1">
      <c r="A328" s="18" t="s">
        <v>494</v>
      </c>
      <c r="B328" s="19" t="s">
        <v>103</v>
      </c>
      <c r="C328" s="19" t="s">
        <v>55</v>
      </c>
      <c r="D328" s="19" t="s">
        <v>67</v>
      </c>
      <c r="E328" s="19" t="s">
        <v>116</v>
      </c>
      <c r="F328" s="19" t="s">
        <v>53</v>
      </c>
      <c r="G328" s="17">
        <v>13.5</v>
      </c>
      <c r="H328" s="17">
        <v>0</v>
      </c>
      <c r="I328" s="17">
        <v>0</v>
      </c>
    </row>
    <row r="329" spans="1:9" ht="72" customHeight="1">
      <c r="A329" s="18" t="s">
        <v>352</v>
      </c>
      <c r="B329" s="19" t="s">
        <v>103</v>
      </c>
      <c r="C329" s="19" t="s">
        <v>55</v>
      </c>
      <c r="D329" s="19" t="s">
        <v>67</v>
      </c>
      <c r="E329" s="19" t="s">
        <v>436</v>
      </c>
      <c r="F329" s="19" t="s">
        <v>53</v>
      </c>
      <c r="G329" s="17">
        <v>3</v>
      </c>
      <c r="H329" s="17">
        <v>3</v>
      </c>
      <c r="I329" s="17">
        <v>3</v>
      </c>
    </row>
    <row r="330" spans="1:9" ht="110.25" customHeight="1">
      <c r="A330" s="18" t="s">
        <v>111</v>
      </c>
      <c r="B330" s="20" t="s">
        <v>103</v>
      </c>
      <c r="C330" s="20" t="s">
        <v>55</v>
      </c>
      <c r="D330" s="20" t="s">
        <v>67</v>
      </c>
      <c r="E330" s="35" t="s">
        <v>435</v>
      </c>
      <c r="F330" s="20" t="s">
        <v>53</v>
      </c>
      <c r="G330" s="17">
        <v>98</v>
      </c>
      <c r="H330" s="17">
        <v>98</v>
      </c>
      <c r="I330" s="17">
        <v>98</v>
      </c>
    </row>
    <row r="331" spans="1:9" ht="195" customHeight="1">
      <c r="A331" s="18" t="s">
        <v>286</v>
      </c>
      <c r="B331" s="35" t="s">
        <v>103</v>
      </c>
      <c r="C331" s="35" t="s">
        <v>55</v>
      </c>
      <c r="D331" s="35" t="s">
        <v>67</v>
      </c>
      <c r="E331" s="21" t="s">
        <v>287</v>
      </c>
      <c r="F331" s="35" t="s">
        <v>81</v>
      </c>
      <c r="G331" s="22">
        <v>780</v>
      </c>
      <c r="H331" s="22">
        <v>550</v>
      </c>
      <c r="I331" s="22">
        <v>500</v>
      </c>
    </row>
    <row r="332" spans="1:9" ht="144.75" customHeight="1">
      <c r="A332" s="18" t="s">
        <v>366</v>
      </c>
      <c r="B332" s="21" t="s">
        <v>103</v>
      </c>
      <c r="C332" s="21" t="s">
        <v>55</v>
      </c>
      <c r="D332" s="21" t="s">
        <v>67</v>
      </c>
      <c r="E332" s="21" t="s">
        <v>367</v>
      </c>
      <c r="F332" s="21" t="s">
        <v>57</v>
      </c>
      <c r="G332" s="22">
        <v>200</v>
      </c>
      <c r="H332" s="22">
        <v>0</v>
      </c>
      <c r="I332" s="22">
        <v>0</v>
      </c>
    </row>
    <row r="333" spans="1:9" ht="129" customHeight="1">
      <c r="A333" s="18" t="s">
        <v>369</v>
      </c>
      <c r="B333" s="21" t="s">
        <v>103</v>
      </c>
      <c r="C333" s="21" t="s">
        <v>55</v>
      </c>
      <c r="D333" s="21" t="s">
        <v>67</v>
      </c>
      <c r="E333" s="21" t="s">
        <v>368</v>
      </c>
      <c r="F333" s="21" t="s">
        <v>57</v>
      </c>
      <c r="G333" s="22">
        <v>800</v>
      </c>
      <c r="H333" s="22">
        <v>0</v>
      </c>
      <c r="I333" s="22">
        <v>0</v>
      </c>
    </row>
    <row r="334" spans="1:9" ht="72.75" customHeight="1">
      <c r="A334" s="55" t="s">
        <v>218</v>
      </c>
      <c r="B334" s="54" t="s">
        <v>213</v>
      </c>
      <c r="C334" s="35"/>
      <c r="D334" s="35"/>
      <c r="E334" s="21"/>
      <c r="F334" s="35"/>
      <c r="G334" s="53">
        <f>SUM(G335:G364)</f>
        <v>81398.8</v>
      </c>
      <c r="H334" s="53">
        <f>SUM(H335:H364)</f>
        <v>45460.9</v>
      </c>
      <c r="I334" s="53">
        <f>SUM(I335:I364)</f>
        <v>43435.9</v>
      </c>
    </row>
    <row r="335" spans="1:9" ht="76.5" customHeight="1">
      <c r="A335" s="18" t="s">
        <v>38</v>
      </c>
      <c r="B335" s="25" t="s">
        <v>213</v>
      </c>
      <c r="C335" s="20" t="s">
        <v>51</v>
      </c>
      <c r="D335" s="20" t="s">
        <v>129</v>
      </c>
      <c r="E335" s="20" t="s">
        <v>440</v>
      </c>
      <c r="F335" s="20" t="s">
        <v>52</v>
      </c>
      <c r="G335" s="22">
        <v>34925</v>
      </c>
      <c r="H335" s="22">
        <v>27865</v>
      </c>
      <c r="I335" s="22">
        <v>27865</v>
      </c>
    </row>
    <row r="336" spans="1:9" ht="74.25" customHeight="1">
      <c r="A336" s="18" t="s">
        <v>37</v>
      </c>
      <c r="B336" s="25" t="s">
        <v>213</v>
      </c>
      <c r="C336" s="20" t="s">
        <v>51</v>
      </c>
      <c r="D336" s="20" t="s">
        <v>129</v>
      </c>
      <c r="E336" s="20" t="s">
        <v>440</v>
      </c>
      <c r="F336" s="20" t="s">
        <v>53</v>
      </c>
      <c r="G336" s="22">
        <f>4420-78+0.1</f>
        <v>4342.1</v>
      </c>
      <c r="H336" s="22">
        <f>4010-60</f>
        <v>3950</v>
      </c>
      <c r="I336" s="22">
        <f>3535-55</f>
        <v>3480</v>
      </c>
    </row>
    <row r="337" spans="1:9" ht="57" customHeight="1">
      <c r="A337" s="18" t="s">
        <v>447</v>
      </c>
      <c r="B337" s="27" t="s">
        <v>213</v>
      </c>
      <c r="C337" s="19" t="s">
        <v>51</v>
      </c>
      <c r="D337" s="19" t="s">
        <v>129</v>
      </c>
      <c r="E337" s="19" t="s">
        <v>440</v>
      </c>
      <c r="F337" s="19" t="s">
        <v>54</v>
      </c>
      <c r="G337" s="22">
        <v>78</v>
      </c>
      <c r="H337" s="22">
        <v>60</v>
      </c>
      <c r="I337" s="22">
        <v>55</v>
      </c>
    </row>
    <row r="338" spans="1:9" ht="90.75" customHeight="1">
      <c r="A338" s="18" t="s">
        <v>198</v>
      </c>
      <c r="B338" s="27" t="s">
        <v>213</v>
      </c>
      <c r="C338" s="19" t="s">
        <v>51</v>
      </c>
      <c r="D338" s="19" t="s">
        <v>129</v>
      </c>
      <c r="E338" s="19" t="s">
        <v>456</v>
      </c>
      <c r="F338" s="19" t="s">
        <v>53</v>
      </c>
      <c r="G338" s="22">
        <v>600</v>
      </c>
      <c r="H338" s="22">
        <v>500</v>
      </c>
      <c r="I338" s="22">
        <v>460</v>
      </c>
    </row>
    <row r="339" spans="1:9" ht="72.75" customHeight="1">
      <c r="A339" s="18" t="s">
        <v>490</v>
      </c>
      <c r="B339" s="27" t="s">
        <v>213</v>
      </c>
      <c r="C339" s="19" t="s">
        <v>51</v>
      </c>
      <c r="D339" s="19" t="s">
        <v>136</v>
      </c>
      <c r="E339" s="19" t="s">
        <v>454</v>
      </c>
      <c r="F339" s="19" t="s">
        <v>52</v>
      </c>
      <c r="G339" s="22">
        <v>147.8</v>
      </c>
      <c r="H339" s="22">
        <v>0</v>
      </c>
      <c r="I339" s="22">
        <v>0</v>
      </c>
    </row>
    <row r="340" spans="1:9" ht="74.25" customHeight="1">
      <c r="A340" s="18" t="s">
        <v>164</v>
      </c>
      <c r="B340" s="27" t="s">
        <v>213</v>
      </c>
      <c r="C340" s="19" t="s">
        <v>51</v>
      </c>
      <c r="D340" s="19" t="s">
        <v>136</v>
      </c>
      <c r="E340" s="19" t="s">
        <v>383</v>
      </c>
      <c r="F340" s="19" t="s">
        <v>53</v>
      </c>
      <c r="G340" s="22">
        <v>60</v>
      </c>
      <c r="H340" s="22">
        <v>50</v>
      </c>
      <c r="I340" s="22">
        <v>40</v>
      </c>
    </row>
    <row r="341" spans="1:9" ht="92.25" customHeight="1">
      <c r="A341" s="18" t="s">
        <v>550</v>
      </c>
      <c r="B341" s="27" t="s">
        <v>213</v>
      </c>
      <c r="C341" s="19" t="s">
        <v>51</v>
      </c>
      <c r="D341" s="19" t="s">
        <v>136</v>
      </c>
      <c r="E341" s="19" t="s">
        <v>496</v>
      </c>
      <c r="F341" s="19" t="s">
        <v>53</v>
      </c>
      <c r="G341" s="22">
        <v>600</v>
      </c>
      <c r="H341" s="22">
        <v>0</v>
      </c>
      <c r="I341" s="22">
        <v>0</v>
      </c>
    </row>
    <row r="342" spans="1:9" ht="70.5" customHeight="1">
      <c r="A342" s="18" t="s">
        <v>311</v>
      </c>
      <c r="B342" s="27" t="s">
        <v>213</v>
      </c>
      <c r="C342" s="19" t="s">
        <v>51</v>
      </c>
      <c r="D342" s="19" t="s">
        <v>136</v>
      </c>
      <c r="E342" s="19" t="s">
        <v>436</v>
      </c>
      <c r="F342" s="19" t="s">
        <v>53</v>
      </c>
      <c r="G342" s="22">
        <v>129</v>
      </c>
      <c r="H342" s="22">
        <v>129</v>
      </c>
      <c r="I342" s="22">
        <v>129</v>
      </c>
    </row>
    <row r="343" spans="1:9" ht="109.5" customHeight="1">
      <c r="A343" s="18" t="s">
        <v>403</v>
      </c>
      <c r="B343" s="27" t="s">
        <v>213</v>
      </c>
      <c r="C343" s="19" t="s">
        <v>58</v>
      </c>
      <c r="D343" s="19" t="s">
        <v>64</v>
      </c>
      <c r="E343" s="19" t="s">
        <v>323</v>
      </c>
      <c r="F343" s="19" t="s">
        <v>53</v>
      </c>
      <c r="G343" s="22">
        <v>1500</v>
      </c>
      <c r="H343" s="22">
        <v>1300</v>
      </c>
      <c r="I343" s="22">
        <v>1200</v>
      </c>
    </row>
    <row r="344" spans="1:9" ht="86.25" customHeight="1">
      <c r="A344" s="18" t="s">
        <v>404</v>
      </c>
      <c r="B344" s="27" t="s">
        <v>213</v>
      </c>
      <c r="C344" s="19" t="s">
        <v>58</v>
      </c>
      <c r="D344" s="19" t="s">
        <v>64</v>
      </c>
      <c r="E344" s="19" t="s">
        <v>324</v>
      </c>
      <c r="F344" s="19" t="s">
        <v>53</v>
      </c>
      <c r="G344" s="22">
        <v>165</v>
      </c>
      <c r="H344" s="22">
        <v>165</v>
      </c>
      <c r="I344" s="22">
        <v>165</v>
      </c>
    </row>
    <row r="345" spans="1:9" ht="87" customHeight="1">
      <c r="A345" s="18" t="s">
        <v>356</v>
      </c>
      <c r="B345" s="27" t="s">
        <v>213</v>
      </c>
      <c r="C345" s="19" t="s">
        <v>58</v>
      </c>
      <c r="D345" s="19" t="s">
        <v>55</v>
      </c>
      <c r="E345" s="19" t="s">
        <v>355</v>
      </c>
      <c r="F345" s="19" t="s">
        <v>53</v>
      </c>
      <c r="G345" s="22">
        <v>201.6</v>
      </c>
      <c r="H345" s="22">
        <v>201.6</v>
      </c>
      <c r="I345" s="22">
        <v>201.6</v>
      </c>
    </row>
    <row r="346" spans="1:9" ht="87" customHeight="1">
      <c r="A346" s="18" t="s">
        <v>421</v>
      </c>
      <c r="B346" s="27" t="s">
        <v>213</v>
      </c>
      <c r="C346" s="21" t="s">
        <v>129</v>
      </c>
      <c r="D346" s="21" t="s">
        <v>56</v>
      </c>
      <c r="E346" s="21" t="s">
        <v>420</v>
      </c>
      <c r="F346" s="19" t="s">
        <v>53</v>
      </c>
      <c r="G346" s="22">
        <v>123.3</v>
      </c>
      <c r="H346" s="22">
        <v>43.3</v>
      </c>
      <c r="I346" s="22">
        <v>43.3</v>
      </c>
    </row>
    <row r="347" spans="1:9" ht="72" customHeight="1">
      <c r="A347" s="18" t="s">
        <v>418</v>
      </c>
      <c r="B347" s="27" t="s">
        <v>213</v>
      </c>
      <c r="C347" s="19" t="s">
        <v>129</v>
      </c>
      <c r="D347" s="19" t="s">
        <v>64</v>
      </c>
      <c r="E347" s="19" t="s">
        <v>417</v>
      </c>
      <c r="F347" s="19" t="s">
        <v>53</v>
      </c>
      <c r="G347" s="22">
        <v>5299.3</v>
      </c>
      <c r="H347" s="22">
        <v>5000</v>
      </c>
      <c r="I347" s="22">
        <v>4300</v>
      </c>
    </row>
    <row r="348" spans="1:9" ht="37.5" customHeight="1">
      <c r="A348" s="18" t="s">
        <v>495</v>
      </c>
      <c r="B348" s="27" t="s">
        <v>213</v>
      </c>
      <c r="C348" s="19" t="s">
        <v>129</v>
      </c>
      <c r="D348" s="19" t="s">
        <v>64</v>
      </c>
      <c r="E348" s="19" t="s">
        <v>417</v>
      </c>
      <c r="F348" s="19" t="s">
        <v>54</v>
      </c>
      <c r="G348" s="22">
        <v>0.7</v>
      </c>
      <c r="H348" s="22">
        <v>0</v>
      </c>
      <c r="I348" s="22">
        <v>0</v>
      </c>
    </row>
    <row r="349" spans="1:9" ht="69.75" customHeight="1">
      <c r="A349" s="18" t="s">
        <v>497</v>
      </c>
      <c r="B349" s="27" t="s">
        <v>213</v>
      </c>
      <c r="C349" s="19" t="s">
        <v>139</v>
      </c>
      <c r="D349" s="19" t="s">
        <v>51</v>
      </c>
      <c r="E349" s="19" t="s">
        <v>496</v>
      </c>
      <c r="F349" s="19" t="s">
        <v>53</v>
      </c>
      <c r="G349" s="22">
        <v>373.6</v>
      </c>
      <c r="H349" s="22">
        <v>0</v>
      </c>
      <c r="I349" s="22">
        <v>0</v>
      </c>
    </row>
    <row r="350" spans="1:9" ht="69.75" customHeight="1">
      <c r="A350" s="18" t="s">
        <v>190</v>
      </c>
      <c r="B350" s="27" t="s">
        <v>213</v>
      </c>
      <c r="C350" s="19" t="s">
        <v>139</v>
      </c>
      <c r="D350" s="19" t="s">
        <v>58</v>
      </c>
      <c r="E350" s="19" t="s">
        <v>414</v>
      </c>
      <c r="F350" s="19" t="s">
        <v>53</v>
      </c>
      <c r="G350" s="22">
        <v>6700</v>
      </c>
      <c r="H350" s="22">
        <v>4800</v>
      </c>
      <c r="I350" s="22">
        <v>4100</v>
      </c>
    </row>
    <row r="351" spans="1:9" ht="69.75" customHeight="1">
      <c r="A351" s="18" t="s">
        <v>416</v>
      </c>
      <c r="B351" s="47" t="s">
        <v>213</v>
      </c>
      <c r="C351" s="21" t="s">
        <v>139</v>
      </c>
      <c r="D351" s="21" t="s">
        <v>58</v>
      </c>
      <c r="E351" s="19" t="s">
        <v>415</v>
      </c>
      <c r="F351" s="19" t="s">
        <v>53</v>
      </c>
      <c r="G351" s="22">
        <v>847</v>
      </c>
      <c r="H351" s="22">
        <v>847</v>
      </c>
      <c r="I351" s="22">
        <v>847</v>
      </c>
    </row>
    <row r="352" spans="1:9" ht="90" customHeight="1">
      <c r="A352" s="18" t="s">
        <v>223</v>
      </c>
      <c r="B352" s="27" t="s">
        <v>213</v>
      </c>
      <c r="C352" s="19" t="s">
        <v>139</v>
      </c>
      <c r="D352" s="19" t="s">
        <v>58</v>
      </c>
      <c r="E352" s="19" t="s">
        <v>419</v>
      </c>
      <c r="F352" s="19" t="s">
        <v>53</v>
      </c>
      <c r="G352" s="22">
        <v>0</v>
      </c>
      <c r="H352" s="22">
        <v>500</v>
      </c>
      <c r="I352" s="22">
        <v>500</v>
      </c>
    </row>
    <row r="353" spans="1:9" ht="201.75" customHeight="1">
      <c r="A353" s="18" t="s">
        <v>499</v>
      </c>
      <c r="B353" s="27" t="s">
        <v>213</v>
      </c>
      <c r="C353" s="19" t="s">
        <v>139</v>
      </c>
      <c r="D353" s="19" t="s">
        <v>58</v>
      </c>
      <c r="E353" s="19" t="s">
        <v>498</v>
      </c>
      <c r="F353" s="19" t="s">
        <v>53</v>
      </c>
      <c r="G353" s="22">
        <v>4943.7</v>
      </c>
      <c r="H353" s="22">
        <v>0</v>
      </c>
      <c r="I353" s="22">
        <v>0</v>
      </c>
    </row>
    <row r="354" spans="1:9" ht="204" customHeight="1">
      <c r="A354" s="18" t="s">
        <v>501</v>
      </c>
      <c r="B354" s="27" t="s">
        <v>213</v>
      </c>
      <c r="C354" s="19" t="s">
        <v>139</v>
      </c>
      <c r="D354" s="19" t="s">
        <v>58</v>
      </c>
      <c r="E354" s="19" t="s">
        <v>500</v>
      </c>
      <c r="F354" s="19" t="s">
        <v>53</v>
      </c>
      <c r="G354" s="22">
        <v>1340.9</v>
      </c>
      <c r="H354" s="22">
        <v>0</v>
      </c>
      <c r="I354" s="22">
        <v>0</v>
      </c>
    </row>
    <row r="355" spans="1:9" ht="210.75" customHeight="1">
      <c r="A355" s="18" t="s">
        <v>502</v>
      </c>
      <c r="B355" s="27" t="s">
        <v>213</v>
      </c>
      <c r="C355" s="19" t="s">
        <v>139</v>
      </c>
      <c r="D355" s="19" t="s">
        <v>58</v>
      </c>
      <c r="E355" s="19" t="s">
        <v>503</v>
      </c>
      <c r="F355" s="19" t="s">
        <v>53</v>
      </c>
      <c r="G355" s="22">
        <v>2711.6</v>
      </c>
      <c r="H355" s="22">
        <v>0</v>
      </c>
      <c r="I355" s="22">
        <v>0</v>
      </c>
    </row>
    <row r="356" spans="1:9" ht="159" customHeight="1">
      <c r="A356" s="18" t="s">
        <v>504</v>
      </c>
      <c r="B356" s="27" t="s">
        <v>213</v>
      </c>
      <c r="C356" s="19" t="s">
        <v>139</v>
      </c>
      <c r="D356" s="19" t="s">
        <v>58</v>
      </c>
      <c r="E356" s="19" t="s">
        <v>505</v>
      </c>
      <c r="F356" s="19" t="s">
        <v>53</v>
      </c>
      <c r="G356" s="22">
        <v>978.7</v>
      </c>
      <c r="H356" s="22">
        <v>0</v>
      </c>
      <c r="I356" s="22">
        <v>0</v>
      </c>
    </row>
    <row r="357" spans="1:9" ht="174" customHeight="1">
      <c r="A357" s="18" t="s">
        <v>507</v>
      </c>
      <c r="B357" s="27" t="s">
        <v>213</v>
      </c>
      <c r="C357" s="19" t="s">
        <v>139</v>
      </c>
      <c r="D357" s="19" t="s">
        <v>58</v>
      </c>
      <c r="E357" s="19" t="s">
        <v>506</v>
      </c>
      <c r="F357" s="19" t="s">
        <v>53</v>
      </c>
      <c r="G357" s="22">
        <v>2805.1</v>
      </c>
      <c r="H357" s="22">
        <v>0</v>
      </c>
      <c r="I357" s="22">
        <v>0</v>
      </c>
    </row>
    <row r="358" spans="1:9" ht="220.5" customHeight="1">
      <c r="A358" s="18" t="s">
        <v>508</v>
      </c>
      <c r="B358" s="27" t="s">
        <v>213</v>
      </c>
      <c r="C358" s="19" t="s">
        <v>139</v>
      </c>
      <c r="D358" s="19" t="s">
        <v>58</v>
      </c>
      <c r="E358" s="19" t="s">
        <v>509</v>
      </c>
      <c r="F358" s="19" t="s">
        <v>53</v>
      </c>
      <c r="G358" s="22">
        <v>2702.8</v>
      </c>
      <c r="H358" s="22">
        <v>0</v>
      </c>
      <c r="I358" s="22">
        <v>0</v>
      </c>
    </row>
    <row r="359" spans="1:9" ht="194.25" customHeight="1">
      <c r="A359" s="18" t="s">
        <v>511</v>
      </c>
      <c r="B359" s="27" t="s">
        <v>213</v>
      </c>
      <c r="C359" s="19" t="s">
        <v>139</v>
      </c>
      <c r="D359" s="19" t="s">
        <v>58</v>
      </c>
      <c r="E359" s="19" t="s">
        <v>510</v>
      </c>
      <c r="F359" s="19" t="s">
        <v>53</v>
      </c>
      <c r="G359" s="22">
        <v>1335.9</v>
      </c>
      <c r="H359" s="22">
        <v>0</v>
      </c>
      <c r="I359" s="22">
        <v>0</v>
      </c>
    </row>
    <row r="360" spans="1:9" ht="194.25" customHeight="1">
      <c r="A360" s="18" t="s">
        <v>512</v>
      </c>
      <c r="B360" s="27" t="s">
        <v>213</v>
      </c>
      <c r="C360" s="19" t="s">
        <v>139</v>
      </c>
      <c r="D360" s="19" t="s">
        <v>58</v>
      </c>
      <c r="E360" s="19" t="s">
        <v>513</v>
      </c>
      <c r="F360" s="19" t="s">
        <v>53</v>
      </c>
      <c r="G360" s="22">
        <v>935.2</v>
      </c>
      <c r="H360" s="22">
        <v>0</v>
      </c>
      <c r="I360" s="22">
        <v>0</v>
      </c>
    </row>
    <row r="361" spans="1:9" ht="207" customHeight="1">
      <c r="A361" s="18" t="s">
        <v>514</v>
      </c>
      <c r="B361" s="27" t="s">
        <v>213</v>
      </c>
      <c r="C361" s="19" t="s">
        <v>139</v>
      </c>
      <c r="D361" s="19" t="s">
        <v>58</v>
      </c>
      <c r="E361" s="19" t="s">
        <v>516</v>
      </c>
      <c r="F361" s="19" t="s">
        <v>53</v>
      </c>
      <c r="G361" s="22">
        <v>4638.4</v>
      </c>
      <c r="H361" s="22">
        <v>0</v>
      </c>
      <c r="I361" s="22">
        <v>0</v>
      </c>
    </row>
    <row r="362" spans="1:9" ht="207" customHeight="1">
      <c r="A362" s="18" t="s">
        <v>515</v>
      </c>
      <c r="B362" s="27" t="s">
        <v>213</v>
      </c>
      <c r="C362" s="19" t="s">
        <v>139</v>
      </c>
      <c r="D362" s="19" t="s">
        <v>58</v>
      </c>
      <c r="E362" s="19" t="s">
        <v>517</v>
      </c>
      <c r="F362" s="19" t="s">
        <v>53</v>
      </c>
      <c r="G362" s="22">
        <v>1790</v>
      </c>
      <c r="H362" s="22">
        <v>0</v>
      </c>
      <c r="I362" s="22">
        <v>0</v>
      </c>
    </row>
    <row r="363" spans="1:9" ht="207" customHeight="1">
      <c r="A363" s="18" t="s">
        <v>519</v>
      </c>
      <c r="B363" s="27" t="s">
        <v>213</v>
      </c>
      <c r="C363" s="19" t="s">
        <v>139</v>
      </c>
      <c r="D363" s="19" t="s">
        <v>58</v>
      </c>
      <c r="E363" s="19" t="s">
        <v>518</v>
      </c>
      <c r="F363" s="19" t="s">
        <v>53</v>
      </c>
      <c r="G363" s="22">
        <v>1074.1</v>
      </c>
      <c r="H363" s="22">
        <v>0</v>
      </c>
      <c r="I363" s="22">
        <v>0</v>
      </c>
    </row>
    <row r="364" spans="1:9" ht="105.75" customHeight="1">
      <c r="A364" s="18" t="s">
        <v>204</v>
      </c>
      <c r="B364" s="27" t="s">
        <v>213</v>
      </c>
      <c r="C364" s="19" t="s">
        <v>139</v>
      </c>
      <c r="D364" s="19" t="s">
        <v>58</v>
      </c>
      <c r="E364" s="19" t="s">
        <v>188</v>
      </c>
      <c r="F364" s="19" t="s">
        <v>53</v>
      </c>
      <c r="G364" s="22">
        <v>50</v>
      </c>
      <c r="H364" s="22">
        <v>50</v>
      </c>
      <c r="I364" s="22">
        <v>50</v>
      </c>
    </row>
    <row r="365" spans="1:9" ht="49.5">
      <c r="A365" s="55" t="s">
        <v>347</v>
      </c>
      <c r="B365" s="56" t="s">
        <v>344</v>
      </c>
      <c r="C365" s="43"/>
      <c r="D365" s="43"/>
      <c r="E365" s="43"/>
      <c r="F365" s="43"/>
      <c r="G365" s="53">
        <f>SUM(G366:G369)</f>
        <v>768</v>
      </c>
      <c r="H365" s="53">
        <f>SUM(H366:H369)</f>
        <v>643</v>
      </c>
      <c r="I365" s="53">
        <f>SUM(I366:I369)</f>
        <v>643</v>
      </c>
    </row>
    <row r="366" spans="1:9" ht="53.25" customHeight="1">
      <c r="A366" s="18" t="s">
        <v>345</v>
      </c>
      <c r="B366" s="27" t="s">
        <v>344</v>
      </c>
      <c r="C366" s="19" t="s">
        <v>51</v>
      </c>
      <c r="D366" s="19" t="s">
        <v>67</v>
      </c>
      <c r="E366" s="19" t="s">
        <v>441</v>
      </c>
      <c r="F366" s="19" t="s">
        <v>52</v>
      </c>
      <c r="G366" s="22">
        <v>720</v>
      </c>
      <c r="H366" s="22">
        <v>600</v>
      </c>
      <c r="I366" s="22">
        <v>600</v>
      </c>
    </row>
    <row r="367" spans="1:9" ht="88.5" customHeight="1">
      <c r="A367" s="18" t="s">
        <v>346</v>
      </c>
      <c r="B367" s="27" t="s">
        <v>344</v>
      </c>
      <c r="C367" s="19" t="s">
        <v>51</v>
      </c>
      <c r="D367" s="19" t="s">
        <v>67</v>
      </c>
      <c r="E367" s="19" t="s">
        <v>441</v>
      </c>
      <c r="F367" s="19" t="s">
        <v>53</v>
      </c>
      <c r="G367" s="22">
        <v>15</v>
      </c>
      <c r="H367" s="22">
        <v>15</v>
      </c>
      <c r="I367" s="22">
        <v>15</v>
      </c>
    </row>
    <row r="368" spans="1:9" ht="87" customHeight="1">
      <c r="A368" s="18" t="s">
        <v>198</v>
      </c>
      <c r="B368" s="27" t="s">
        <v>344</v>
      </c>
      <c r="C368" s="19" t="s">
        <v>51</v>
      </c>
      <c r="D368" s="19" t="s">
        <v>67</v>
      </c>
      <c r="E368" s="19" t="s">
        <v>456</v>
      </c>
      <c r="F368" s="19" t="s">
        <v>53</v>
      </c>
      <c r="G368" s="22">
        <v>30</v>
      </c>
      <c r="H368" s="22">
        <v>25</v>
      </c>
      <c r="I368" s="22">
        <v>25</v>
      </c>
    </row>
    <row r="369" spans="1:9" ht="72" customHeight="1">
      <c r="A369" s="18" t="s">
        <v>311</v>
      </c>
      <c r="B369" s="27" t="s">
        <v>344</v>
      </c>
      <c r="C369" s="19" t="s">
        <v>51</v>
      </c>
      <c r="D369" s="19" t="s">
        <v>136</v>
      </c>
      <c r="E369" s="19" t="s">
        <v>436</v>
      </c>
      <c r="F369" s="19" t="s">
        <v>53</v>
      </c>
      <c r="G369" s="22">
        <v>3</v>
      </c>
      <c r="H369" s="22">
        <v>3</v>
      </c>
      <c r="I369" s="22">
        <v>3</v>
      </c>
    </row>
    <row r="370" spans="1:9" ht="33">
      <c r="A370" s="32" t="s">
        <v>216</v>
      </c>
      <c r="B370" s="33" t="s">
        <v>24</v>
      </c>
      <c r="C370" s="20"/>
      <c r="D370" s="20"/>
      <c r="E370" s="20"/>
      <c r="F370" s="20"/>
      <c r="G370" s="23">
        <f>SUM(G371:G375)</f>
        <v>1996</v>
      </c>
      <c r="H370" s="23">
        <f>SUM(H371:H375)</f>
        <v>1596</v>
      </c>
      <c r="I370" s="23">
        <f>SUM(I371:I375)</f>
        <v>1586</v>
      </c>
    </row>
    <row r="371" spans="1:9" ht="86.25" customHeight="1">
      <c r="A371" s="18" t="s">
        <v>236</v>
      </c>
      <c r="B371" s="20" t="s">
        <v>24</v>
      </c>
      <c r="C371" s="20" t="s">
        <v>51</v>
      </c>
      <c r="D371" s="20" t="s">
        <v>58</v>
      </c>
      <c r="E371" s="20" t="s">
        <v>442</v>
      </c>
      <c r="F371" s="20" t="s">
        <v>52</v>
      </c>
      <c r="G371" s="17">
        <v>1170</v>
      </c>
      <c r="H371" s="17">
        <v>900</v>
      </c>
      <c r="I371" s="17">
        <v>900</v>
      </c>
    </row>
    <row r="372" spans="1:9" ht="76.5" customHeight="1">
      <c r="A372" s="18" t="s">
        <v>38</v>
      </c>
      <c r="B372" s="20" t="s">
        <v>24</v>
      </c>
      <c r="C372" s="20" t="s">
        <v>51</v>
      </c>
      <c r="D372" s="20" t="s">
        <v>58</v>
      </c>
      <c r="E372" s="20" t="s">
        <v>440</v>
      </c>
      <c r="F372" s="20" t="s">
        <v>52</v>
      </c>
      <c r="G372" s="17">
        <v>720</v>
      </c>
      <c r="H372" s="17">
        <v>600</v>
      </c>
      <c r="I372" s="17">
        <v>600</v>
      </c>
    </row>
    <row r="373" spans="1:9" ht="75.75" customHeight="1">
      <c r="A373" s="18" t="s">
        <v>37</v>
      </c>
      <c r="B373" s="20" t="s">
        <v>24</v>
      </c>
      <c r="C373" s="20" t="s">
        <v>51</v>
      </c>
      <c r="D373" s="20" t="s">
        <v>58</v>
      </c>
      <c r="E373" s="20" t="s">
        <v>440</v>
      </c>
      <c r="F373" s="19" t="s">
        <v>53</v>
      </c>
      <c r="G373" s="17">
        <v>60</v>
      </c>
      <c r="H373" s="17">
        <v>55</v>
      </c>
      <c r="I373" s="17">
        <v>50</v>
      </c>
    </row>
    <row r="374" spans="1:9" ht="90" customHeight="1">
      <c r="A374" s="18" t="s">
        <v>198</v>
      </c>
      <c r="B374" s="19" t="s">
        <v>24</v>
      </c>
      <c r="C374" s="19" t="s">
        <v>51</v>
      </c>
      <c r="D374" s="19" t="s">
        <v>58</v>
      </c>
      <c r="E374" s="19" t="s">
        <v>456</v>
      </c>
      <c r="F374" s="19" t="s">
        <v>53</v>
      </c>
      <c r="G374" s="17">
        <v>40</v>
      </c>
      <c r="H374" s="17">
        <v>35</v>
      </c>
      <c r="I374" s="17">
        <v>30</v>
      </c>
    </row>
    <row r="375" spans="1:9" s="2" customFormat="1" ht="72" customHeight="1">
      <c r="A375" s="18" t="s">
        <v>311</v>
      </c>
      <c r="B375" s="19" t="s">
        <v>24</v>
      </c>
      <c r="C375" s="19" t="s">
        <v>51</v>
      </c>
      <c r="D375" s="19" t="s">
        <v>136</v>
      </c>
      <c r="E375" s="19" t="s">
        <v>436</v>
      </c>
      <c r="F375" s="19" t="s">
        <v>53</v>
      </c>
      <c r="G375" s="17">
        <v>6</v>
      </c>
      <c r="H375" s="17">
        <v>6</v>
      </c>
      <c r="I375" s="17">
        <v>6</v>
      </c>
    </row>
    <row r="376" spans="1:9" s="2" customFormat="1" ht="39" customHeight="1">
      <c r="A376" s="55" t="s">
        <v>334</v>
      </c>
      <c r="B376" s="43" t="s">
        <v>304</v>
      </c>
      <c r="C376" s="33"/>
      <c r="D376" s="33"/>
      <c r="E376" s="33"/>
      <c r="F376" s="33"/>
      <c r="G376" s="23">
        <f>SUM(G377:G382)</f>
        <v>8999</v>
      </c>
      <c r="H376" s="23">
        <f>SUM(H377:H382)</f>
        <v>20244</v>
      </c>
      <c r="I376" s="23">
        <f>SUM(I377:I382)</f>
        <v>32219</v>
      </c>
    </row>
    <row r="377" spans="1:9" s="2" customFormat="1" ht="73.5" customHeight="1">
      <c r="A377" s="18" t="s">
        <v>305</v>
      </c>
      <c r="B377" s="19" t="s">
        <v>304</v>
      </c>
      <c r="C377" s="19" t="s">
        <v>51</v>
      </c>
      <c r="D377" s="19" t="s">
        <v>67</v>
      </c>
      <c r="E377" s="19" t="s">
        <v>440</v>
      </c>
      <c r="F377" s="19" t="s">
        <v>52</v>
      </c>
      <c r="G377" s="17">
        <v>8600</v>
      </c>
      <c r="H377" s="17">
        <v>6900</v>
      </c>
      <c r="I377" s="17">
        <v>6900</v>
      </c>
    </row>
    <row r="378" spans="1:9" s="2" customFormat="1" ht="74.25" customHeight="1">
      <c r="A378" s="18" t="s">
        <v>306</v>
      </c>
      <c r="B378" s="19" t="s">
        <v>304</v>
      </c>
      <c r="C378" s="19" t="s">
        <v>51</v>
      </c>
      <c r="D378" s="19" t="s">
        <v>67</v>
      </c>
      <c r="E378" s="19" t="s">
        <v>440</v>
      </c>
      <c r="F378" s="19" t="s">
        <v>53</v>
      </c>
      <c r="G378" s="17">
        <f>130-1</f>
        <v>129</v>
      </c>
      <c r="H378" s="17">
        <f>115-1</f>
        <v>114</v>
      </c>
      <c r="I378" s="17">
        <f>105-1</f>
        <v>104</v>
      </c>
    </row>
    <row r="379" spans="1:9" s="2" customFormat="1" ht="57.75" customHeight="1">
      <c r="A379" s="18" t="s">
        <v>448</v>
      </c>
      <c r="B379" s="19" t="s">
        <v>304</v>
      </c>
      <c r="C379" s="19" t="s">
        <v>51</v>
      </c>
      <c r="D379" s="19" t="s">
        <v>67</v>
      </c>
      <c r="E379" s="19" t="s">
        <v>440</v>
      </c>
      <c r="F379" s="19" t="s">
        <v>54</v>
      </c>
      <c r="G379" s="17">
        <v>1</v>
      </c>
      <c r="H379" s="17">
        <v>1</v>
      </c>
      <c r="I379" s="17">
        <v>1</v>
      </c>
    </row>
    <row r="380" spans="1:9" s="2" customFormat="1" ht="88.5" customHeight="1">
      <c r="A380" s="18" t="s">
        <v>198</v>
      </c>
      <c r="B380" s="19" t="s">
        <v>304</v>
      </c>
      <c r="C380" s="19" t="s">
        <v>51</v>
      </c>
      <c r="D380" s="19" t="s">
        <v>67</v>
      </c>
      <c r="E380" s="19" t="s">
        <v>456</v>
      </c>
      <c r="F380" s="19" t="s">
        <v>53</v>
      </c>
      <c r="G380" s="17">
        <v>230</v>
      </c>
      <c r="H380" s="17">
        <v>190</v>
      </c>
      <c r="I380" s="17">
        <v>175</v>
      </c>
    </row>
    <row r="381" spans="1:9" s="2" customFormat="1" ht="71.25" customHeight="1">
      <c r="A381" s="18" t="s">
        <v>311</v>
      </c>
      <c r="B381" s="19" t="s">
        <v>304</v>
      </c>
      <c r="C381" s="19" t="s">
        <v>51</v>
      </c>
      <c r="D381" s="19" t="s">
        <v>136</v>
      </c>
      <c r="E381" s="19" t="s">
        <v>436</v>
      </c>
      <c r="F381" s="19" t="s">
        <v>53</v>
      </c>
      <c r="G381" s="17">
        <v>39</v>
      </c>
      <c r="H381" s="17">
        <v>39</v>
      </c>
      <c r="I381" s="17">
        <v>39</v>
      </c>
    </row>
    <row r="382" spans="1:9" s="2" customFormat="1" ht="42" customHeight="1">
      <c r="A382" s="40" t="s">
        <v>85</v>
      </c>
      <c r="B382" s="19" t="s">
        <v>304</v>
      </c>
      <c r="C382" s="20"/>
      <c r="D382" s="20"/>
      <c r="E382" s="20"/>
      <c r="F382" s="20"/>
      <c r="G382" s="17">
        <v>0</v>
      </c>
      <c r="H382" s="17">
        <v>13000</v>
      </c>
      <c r="I382" s="17">
        <v>25000</v>
      </c>
    </row>
    <row r="383" spans="1:9" ht="18.75">
      <c r="A383" s="46" t="s">
        <v>68</v>
      </c>
      <c r="B383" s="43" t="s">
        <v>49</v>
      </c>
      <c r="C383" s="43" t="s">
        <v>49</v>
      </c>
      <c r="D383" s="43" t="s">
        <v>49</v>
      </c>
      <c r="E383" s="43" t="s">
        <v>49</v>
      </c>
      <c r="F383" s="43" t="s">
        <v>49</v>
      </c>
      <c r="G383" s="23">
        <f>G19+G85+G99+G205+G269+G294+G334+G370+G376+G365</f>
        <v>1604568.2</v>
      </c>
      <c r="H383" s="23">
        <f>H19+H85+H99+H205+H269+H294+H334+H370+H376+H365</f>
        <v>1375708.4</v>
      </c>
      <c r="I383" s="23">
        <f>I19+I85+I99+I205+I269+I294+I334+I370+I376+I365</f>
        <v>1307088.2</v>
      </c>
    </row>
  </sheetData>
  <sheetProtection formatColumns="0"/>
  <autoFilter ref="C9:C383"/>
  <mergeCells count="13">
    <mergeCell ref="A15:I15"/>
    <mergeCell ref="A13:I13"/>
    <mergeCell ref="A9:I9"/>
    <mergeCell ref="A10:I10"/>
    <mergeCell ref="A12:I12"/>
    <mergeCell ref="A11:I11"/>
    <mergeCell ref="F6:I6"/>
    <mergeCell ref="F7:I7"/>
    <mergeCell ref="D2:I2"/>
    <mergeCell ref="F1:I1"/>
    <mergeCell ref="G3:I3"/>
    <mergeCell ref="F4:I4"/>
    <mergeCell ref="F5:I5"/>
  </mergeCells>
  <printOptions horizontalCentered="1"/>
  <pageMargins left="1.1811023622047245" right="1.1811023622047245" top="0.5905511811023623" bottom="0.5905511811023623" header="0.31496062992125984" footer="0.31496062992125984"/>
  <pageSetup firstPageNumber="225" useFirstPageNumber="1" fitToHeight="0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StroyUser1</cp:lastModifiedBy>
  <cp:lastPrinted>2023-03-20T01:43:54Z</cp:lastPrinted>
  <dcterms:created xsi:type="dcterms:W3CDTF">2015-10-21T11:40:02Z</dcterms:created>
  <dcterms:modified xsi:type="dcterms:W3CDTF">2023-05-19T08:57:55Z</dcterms:modified>
  <cp:category/>
  <cp:version/>
  <cp:contentType/>
  <cp:contentStatus/>
</cp:coreProperties>
</file>