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F14" i="1"/>
  <c r="D14" i="1" l="1"/>
  <c r="E14" i="1" l="1"/>
  <c r="C14" i="1" l="1"/>
  <c r="C12" i="1" s="1"/>
  <c r="D7" i="1" l="1"/>
  <c r="E7" i="1"/>
  <c r="F7" i="1"/>
  <c r="G7" i="1"/>
  <c r="C7" i="1"/>
  <c r="G28" i="1" l="1"/>
  <c r="F28" i="1"/>
  <c r="C11" i="1" l="1"/>
  <c r="C5" i="1" s="1"/>
  <c r="E12" i="1" l="1"/>
  <c r="E11" i="1" s="1"/>
  <c r="E5" i="1" s="1"/>
  <c r="E25" i="1" s="1"/>
  <c r="F12" i="1"/>
  <c r="F11" i="1" s="1"/>
  <c r="F5" i="1" s="1"/>
  <c r="G12" i="1"/>
  <c r="G11" i="1" s="1"/>
  <c r="G5" i="1" s="1"/>
  <c r="D12" i="1" l="1"/>
  <c r="D11" i="1" s="1"/>
  <c r="D5" i="1" s="1"/>
  <c r="F25" i="1"/>
  <c r="F26" i="1" s="1"/>
  <c r="E26" i="1"/>
  <c r="C25" i="1"/>
  <c r="C26" i="1" s="1"/>
  <c r="G25" i="1"/>
  <c r="G26" i="1" s="1"/>
  <c r="D25" i="1" l="1"/>
  <c r="D26" i="1" l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ЗКО октябрь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<sst xmlns="http://schemas.openxmlformats.org/spreadsheetml/2006/main" count="51" uniqueCount="46">
  <si>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Наименование показателя</t>
  </si>
  <si>
    <t>из них:</t>
  </si>
  <si>
    <t xml:space="preserve">в том числе: </t>
  </si>
  <si>
    <t xml:space="preserve">Прогноз 
на 2024 год </t>
  </si>
  <si>
    <t>тыс. рублей</t>
  </si>
  <si>
    <t>Общий объем доходов бюджета Крапивинского муниципального округа</t>
  </si>
  <si>
    <t>Общий объем расходов бюджета Крапивинского муниципального округа</t>
  </si>
  <si>
    <t xml:space="preserve">  Дотации, в т.ч.:</t>
  </si>
  <si>
    <t xml:space="preserve">  Субсидии</t>
  </si>
  <si>
    <t xml:space="preserve">  Субвенции</t>
  </si>
  <si>
    <t>Налоговые и неналоговые доходы</t>
  </si>
  <si>
    <t>Безвозмездные поступления от других бюджетов бюджетной системы</t>
  </si>
  <si>
    <t>Прочие поступления</t>
  </si>
  <si>
    <t xml:space="preserve">           на сбалансированность</t>
  </si>
  <si>
    <t xml:space="preserve">  Иные межбюджетные трансферты</t>
  </si>
  <si>
    <t xml:space="preserve">           на выравнивание</t>
  </si>
  <si>
    <t>Допнорматив</t>
  </si>
  <si>
    <t>Заместитель главы -</t>
  </si>
  <si>
    <t>О.В.Стоянова</t>
  </si>
  <si>
    <t>начальник финансового управления</t>
  </si>
  <si>
    <t xml:space="preserve">администрации Крапивинского муниципального округа                                              </t>
  </si>
  <si>
    <t>Возврат  МБТ</t>
  </si>
  <si>
    <t xml:space="preserve">Прогноз 
на 2025 год </t>
  </si>
  <si>
    <t>Безвозмездные поступления от негосударственных организаций</t>
  </si>
  <si>
    <t>Безвозмездные поступления, в том числе:</t>
  </si>
  <si>
    <t>1.2.</t>
  </si>
  <si>
    <t>1.1.</t>
  </si>
  <si>
    <t>1.2.2.</t>
  </si>
  <si>
    <t>1.2.3.</t>
  </si>
  <si>
    <t>1.2.1.</t>
  </si>
  <si>
    <t>№ п/п</t>
  </si>
  <si>
    <t>Условно утвержденные раходы</t>
  </si>
  <si>
    <t>% от общего объема расходов бюджета без учета объема безвозмездных поступлений имеющих целевой характер</t>
  </si>
  <si>
    <t>4</t>
  </si>
  <si>
    <t>% от общего объема доходов бюджета без учета объема безвозмездных поступлений</t>
  </si>
  <si>
    <t>х</t>
  </si>
  <si>
    <t>Дефицит (-)/профицит (+)  бюджета Крапивинского муниципального округа</t>
  </si>
  <si>
    <t xml:space="preserve">Прогноз основных характеристик бюджета Крапивинского муниципального округа                                                          на 2024 год и на плановый период 2025 и 2026 годов                                                                           </t>
  </si>
  <si>
    <t>Фактические данные
за 2022 год</t>
  </si>
  <si>
    <t>Оценка             2023 года</t>
  </si>
  <si>
    <t xml:space="preserve">Прогноз 
на 2026 год </t>
  </si>
  <si>
    <t>1.1.1</t>
  </si>
  <si>
    <t>Налоговые доходы</t>
  </si>
  <si>
    <t>Неналоговые доходы</t>
  </si>
  <si>
    <t>1.1.2</t>
  </si>
  <si>
    <t>дотация (гранты), прочие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</si>
</sst>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3" fillId="0" borderId="1">
      <alignment horizontal="right"/>
    </xf>
    <xf numFmtId="4" fontId="3" fillId="0" borderId="2">
      <alignment horizontal="right"/>
    </xf>
    <xf numFmtId="4" fontId="3" fillId="0" borderId="1">
      <alignment horizontal="right"/>
    </xf>
    <xf numFmtId="4" fontId="3" fillId="0" borderId="2">
      <alignment horizontal="right"/>
    </xf>
    <xf numFmtId="0" fontId="4" fillId="0" borderId="0"/>
    <xf numFmtId="0" fontId="12" fillId="0" borderId="0">
      <alignment vertical="top" wrapText="1"/>
    </xf>
    <xf numFmtId="0" fontId="24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7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16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wrapText="1"/>
    </xf>
    <xf numFmtId="164" fontId="20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49" fontId="13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right"/>
    </xf>
    <xf numFmtId="0" fontId="1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right" vertical="center"/>
    </xf>
    <xf numFmtId="164" fontId="22" fillId="0" borderId="3" xfId="0" applyNumberFormat="1" applyFont="1" applyFill="1" applyBorder="1" applyAlignment="1">
      <alignment horizontal="right" vertical="center" wrapText="1"/>
    </xf>
    <xf numFmtId="164" fontId="23" fillId="0" borderId="3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164" fontId="2" fillId="0" borderId="3" xfId="7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8">
    <cellStyle name="xl105" xfId="2"/>
    <cellStyle name="xl46" xfId="3"/>
    <cellStyle name="xl56" xfId="1"/>
    <cellStyle name="xl96" xfId="4"/>
    <cellStyle name="Обычный" xfId="0" builtinId="0"/>
    <cellStyle name="Обычный 2" xfId="5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abSelected="1" topLeftCell="A13" workbookViewId="0">
      <selection activeCell="F22" sqref="F22"/>
    </sheetView>
  </sheetViews>
  <sheetFormatPr defaultColWidth="9.140625" defaultRowHeight="15.75" x14ac:dyDescent="0.25"/>
  <cols>
    <col min="1" max="1" width="7.42578125" style="5" customWidth="1"/>
    <col min="2" max="2" width="53.140625" style="1" customWidth="1"/>
    <col min="3" max="3" width="15.85546875" style="1" customWidth="1"/>
    <col min="4" max="4" width="16.28515625" style="1" customWidth="1"/>
    <col min="5" max="5" width="15.28515625" style="1" customWidth="1"/>
    <col min="6" max="6" width="15.5703125" style="1" customWidth="1"/>
    <col min="7" max="7" width="15" style="1" customWidth="1"/>
    <col min="8" max="8" width="12" style="5" bestFit="1" customWidth="1"/>
    <col min="9" max="9" width="17.28515625" style="5" bestFit="1" customWidth="1"/>
    <col min="10" max="10" width="10.140625" style="5" bestFit="1" customWidth="1"/>
    <col min="11" max="11" width="11.85546875" style="5" bestFit="1" customWidth="1"/>
    <col min="12" max="16384" width="9.140625" style="5"/>
  </cols>
  <sheetData>
    <row r="1" spans="1:9" ht="42.75" customHeight="1" x14ac:dyDescent="0.25">
      <c r="B1" s="39" t="s">
        <v>37</v>
      </c>
      <c r="C1" s="39"/>
      <c r="D1" s="39"/>
      <c r="E1" s="39"/>
      <c r="F1" s="39"/>
      <c r="G1" s="39"/>
    </row>
    <row r="2" spans="1:9" hidden="1" x14ac:dyDescent="0.25">
      <c r="B2" s="40"/>
      <c r="C2" s="40"/>
      <c r="D2" s="40"/>
      <c r="E2" s="40"/>
      <c r="F2" s="40"/>
      <c r="G2" s="40"/>
    </row>
    <row r="3" spans="1:9" x14ac:dyDescent="0.25">
      <c r="F3" s="41" t="s">
        <v>4</v>
      </c>
      <c r="G3" s="41"/>
    </row>
    <row r="4" spans="1:9" ht="47.25" x14ac:dyDescent="0.25">
      <c r="A4" s="13" t="s">
        <v>30</v>
      </c>
      <c r="B4" s="4" t="s">
        <v>0</v>
      </c>
      <c r="C4" s="4" t="s">
        <v>38</v>
      </c>
      <c r="D4" s="3" t="s">
        <v>39</v>
      </c>
      <c r="E4" s="3" t="s">
        <v>3</v>
      </c>
      <c r="F4" s="3" t="s">
        <v>22</v>
      </c>
      <c r="G4" s="3" t="s">
        <v>40</v>
      </c>
    </row>
    <row r="5" spans="1:9" ht="31.5" x14ac:dyDescent="0.25">
      <c r="A5" s="29">
        <v>1</v>
      </c>
      <c r="B5" s="27" t="s">
        <v>5</v>
      </c>
      <c r="C5" s="15">
        <f>C11+C7</f>
        <v>1651206.5</v>
      </c>
      <c r="D5" s="15">
        <f>D11+D7</f>
        <v>1848683.6</v>
      </c>
      <c r="E5" s="15">
        <f t="shared" ref="E5:G5" si="0">E11+E7</f>
        <v>2224190.2000000002</v>
      </c>
      <c r="F5" s="15">
        <f t="shared" si="0"/>
        <v>1568676</v>
      </c>
      <c r="G5" s="15">
        <f t="shared" si="0"/>
        <v>1677441.8</v>
      </c>
    </row>
    <row r="6" spans="1:9" x14ac:dyDescent="0.25">
      <c r="A6" s="30"/>
      <c r="B6" s="13" t="s">
        <v>2</v>
      </c>
      <c r="C6" s="10"/>
      <c r="D6" s="11"/>
      <c r="E6" s="10"/>
      <c r="F6" s="10"/>
      <c r="G6" s="10"/>
    </row>
    <row r="7" spans="1:9" ht="15.75" customHeight="1" x14ac:dyDescent="0.25">
      <c r="A7" s="31" t="s">
        <v>26</v>
      </c>
      <c r="B7" s="25" t="s">
        <v>10</v>
      </c>
      <c r="C7" s="26">
        <f>SUM(C8:C9)</f>
        <v>346279.6</v>
      </c>
      <c r="D7" s="26">
        <f t="shared" ref="D7:G7" si="1">SUM(D8:D9)</f>
        <v>290276.7</v>
      </c>
      <c r="E7" s="26">
        <f t="shared" si="1"/>
        <v>284678</v>
      </c>
      <c r="F7" s="26">
        <f t="shared" si="1"/>
        <v>304965</v>
      </c>
      <c r="G7" s="26">
        <f t="shared" si="1"/>
        <v>323978</v>
      </c>
    </row>
    <row r="8" spans="1:9" ht="15.75" customHeight="1" x14ac:dyDescent="0.25">
      <c r="A8" s="30" t="s">
        <v>41</v>
      </c>
      <c r="B8" s="8" t="s">
        <v>42</v>
      </c>
      <c r="C8" s="35">
        <v>219766</v>
      </c>
      <c r="D8" s="35">
        <v>233190</v>
      </c>
      <c r="E8" s="35">
        <v>244188</v>
      </c>
      <c r="F8" s="35">
        <v>262536</v>
      </c>
      <c r="G8" s="35">
        <v>281883</v>
      </c>
    </row>
    <row r="9" spans="1:9" ht="15.75" customHeight="1" x14ac:dyDescent="0.25">
      <c r="A9" s="30" t="s">
        <v>44</v>
      </c>
      <c r="B9" s="8" t="s">
        <v>43</v>
      </c>
      <c r="C9" s="35">
        <v>126513.60000000001</v>
      </c>
      <c r="D9" s="35">
        <v>57086.7</v>
      </c>
      <c r="E9" s="35">
        <v>40490</v>
      </c>
      <c r="F9" s="35">
        <v>42429</v>
      </c>
      <c r="G9" s="35">
        <v>42095</v>
      </c>
    </row>
    <row r="10" spans="1:9" ht="15.75" customHeight="1" x14ac:dyDescent="0.25">
      <c r="A10" s="30"/>
      <c r="B10" s="14" t="s">
        <v>16</v>
      </c>
      <c r="C10" s="36">
        <v>110491.4</v>
      </c>
      <c r="D10" s="36">
        <v>125259.3</v>
      </c>
      <c r="E10" s="36">
        <v>133290.70000000001</v>
      </c>
      <c r="F10" s="36">
        <v>145011.29999999999</v>
      </c>
      <c r="G10" s="36">
        <v>157237.70000000001</v>
      </c>
    </row>
    <row r="11" spans="1:9" ht="15.75" customHeight="1" x14ac:dyDescent="0.25">
      <c r="A11" s="31" t="s">
        <v>25</v>
      </c>
      <c r="B11" s="25" t="s">
        <v>24</v>
      </c>
      <c r="C11" s="26">
        <f>C12+C22+C23</f>
        <v>1304926.9000000001</v>
      </c>
      <c r="D11" s="26">
        <f t="shared" ref="D11:G11" si="2">D12+D22+D23</f>
        <v>1558406.9000000001</v>
      </c>
      <c r="E11" s="26">
        <f t="shared" si="2"/>
        <v>1939512.2</v>
      </c>
      <c r="F11" s="26">
        <f t="shared" si="2"/>
        <v>1263711</v>
      </c>
      <c r="G11" s="26">
        <f t="shared" si="2"/>
        <v>1353463.8</v>
      </c>
    </row>
    <row r="12" spans="1:9" ht="31.5" customHeight="1" x14ac:dyDescent="0.25">
      <c r="A12" s="30" t="s">
        <v>29</v>
      </c>
      <c r="B12" s="14" t="s">
        <v>11</v>
      </c>
      <c r="C12" s="16">
        <f>C14+C18+C19+C20+C21</f>
        <v>1303693.0000000002</v>
      </c>
      <c r="D12" s="16">
        <f>D14+D18+D19+D20+D21</f>
        <v>1552853.8</v>
      </c>
      <c r="E12" s="16">
        <f t="shared" ref="E12:G12" si="3">E14+E18+E19+E20+E21</f>
        <v>1917512.2</v>
      </c>
      <c r="F12" s="16">
        <f t="shared" si="3"/>
        <v>1253711</v>
      </c>
      <c r="G12" s="16">
        <f t="shared" si="3"/>
        <v>1343463.8</v>
      </c>
    </row>
    <row r="13" spans="1:9" ht="15.75" customHeight="1" x14ac:dyDescent="0.25">
      <c r="A13" s="30"/>
      <c r="B13" s="8" t="s">
        <v>1</v>
      </c>
      <c r="C13" s="7"/>
      <c r="D13" s="7"/>
      <c r="E13" s="7"/>
      <c r="F13" s="7"/>
      <c r="G13" s="7"/>
    </row>
    <row r="14" spans="1:9" ht="15.75" customHeight="1" x14ac:dyDescent="0.25">
      <c r="A14" s="30"/>
      <c r="B14" s="8" t="s">
        <v>7</v>
      </c>
      <c r="C14" s="9">
        <f>C15+C16+C17</f>
        <v>357564</v>
      </c>
      <c r="D14" s="9">
        <f>D15+D16+D17</f>
        <v>525636.30000000005</v>
      </c>
      <c r="E14" s="9">
        <f>E15+E16+E17</f>
        <v>375012</v>
      </c>
      <c r="F14" s="9">
        <f t="shared" ref="F14:G14" si="4">F15+F16+F17</f>
        <v>289636</v>
      </c>
      <c r="G14" s="9">
        <f t="shared" si="4"/>
        <v>267309</v>
      </c>
      <c r="I14" s="6"/>
    </row>
    <row r="15" spans="1:9" ht="15.75" customHeight="1" x14ac:dyDescent="0.25">
      <c r="A15" s="30"/>
      <c r="B15" s="8" t="s">
        <v>15</v>
      </c>
      <c r="C15" s="9">
        <v>356364</v>
      </c>
      <c r="D15" s="9">
        <v>407066</v>
      </c>
      <c r="E15" s="9">
        <v>375012</v>
      </c>
      <c r="F15" s="9">
        <v>289636</v>
      </c>
      <c r="G15" s="9">
        <v>267309</v>
      </c>
      <c r="I15" s="6"/>
    </row>
    <row r="16" spans="1:9" ht="15.75" customHeight="1" x14ac:dyDescent="0.25">
      <c r="A16" s="30"/>
      <c r="B16" s="8" t="s">
        <v>45</v>
      </c>
      <c r="C16" s="9">
        <v>1200</v>
      </c>
      <c r="D16" s="9">
        <v>1080.3</v>
      </c>
      <c r="E16" s="9">
        <v>0</v>
      </c>
      <c r="F16" s="9">
        <v>0</v>
      </c>
      <c r="G16" s="9">
        <v>0</v>
      </c>
      <c r="I16" s="6"/>
    </row>
    <row r="17" spans="1:11" ht="15.75" customHeight="1" x14ac:dyDescent="0.25">
      <c r="A17" s="30"/>
      <c r="B17" s="8" t="s">
        <v>13</v>
      </c>
      <c r="C17" s="9">
        <v>0</v>
      </c>
      <c r="D17" s="9">
        <v>117490</v>
      </c>
      <c r="E17" s="9">
        <v>0</v>
      </c>
      <c r="F17" s="9">
        <v>0</v>
      </c>
      <c r="G17" s="9">
        <v>0</v>
      </c>
      <c r="I17" s="6"/>
    </row>
    <row r="18" spans="1:11" ht="15.75" customHeight="1" x14ac:dyDescent="0.25">
      <c r="A18" s="30"/>
      <c r="B18" s="8" t="s">
        <v>8</v>
      </c>
      <c r="C18" s="9">
        <v>332482.40000000002</v>
      </c>
      <c r="D18" s="9">
        <v>263830.5</v>
      </c>
      <c r="E18" s="38">
        <v>730868.6</v>
      </c>
      <c r="F18" s="9">
        <v>143679.29999999999</v>
      </c>
      <c r="G18" s="9">
        <v>249746.5</v>
      </c>
      <c r="I18" s="6"/>
      <c r="J18" s="6"/>
      <c r="K18" s="6"/>
    </row>
    <row r="19" spans="1:11" ht="15.75" customHeight="1" x14ac:dyDescent="0.25">
      <c r="A19" s="30"/>
      <c r="B19" s="8" t="s">
        <v>9</v>
      </c>
      <c r="C19" s="9">
        <v>596386.19999999995</v>
      </c>
      <c r="D19" s="9">
        <v>745817.8</v>
      </c>
      <c r="E19" s="38">
        <v>794062.4</v>
      </c>
      <c r="F19" s="9">
        <v>802826.5</v>
      </c>
      <c r="G19" s="9">
        <v>808839.1</v>
      </c>
    </row>
    <row r="20" spans="1:11" ht="15.75" customHeight="1" x14ac:dyDescent="0.25">
      <c r="A20" s="30"/>
      <c r="B20" s="8" t="s">
        <v>14</v>
      </c>
      <c r="C20" s="9">
        <v>17260.8</v>
      </c>
      <c r="D20" s="9">
        <v>17569.2</v>
      </c>
      <c r="E20" s="38">
        <v>17569.2</v>
      </c>
      <c r="F20" s="9">
        <v>17569.2</v>
      </c>
      <c r="G20" s="9">
        <v>17569.2</v>
      </c>
    </row>
    <row r="21" spans="1:11" ht="15.75" customHeight="1" x14ac:dyDescent="0.25">
      <c r="A21" s="30"/>
      <c r="B21" s="8" t="s">
        <v>21</v>
      </c>
      <c r="C21" s="9">
        <v>-0.4</v>
      </c>
      <c r="D21" s="9"/>
      <c r="E21" s="9"/>
      <c r="F21" s="9"/>
      <c r="G21" s="9"/>
    </row>
    <row r="22" spans="1:11" ht="33" customHeight="1" x14ac:dyDescent="0.25">
      <c r="A22" s="30" t="s">
        <v>27</v>
      </c>
      <c r="B22" s="14" t="s">
        <v>23</v>
      </c>
      <c r="C22" s="17">
        <v>324.5</v>
      </c>
      <c r="D22" s="17">
        <v>139.1</v>
      </c>
      <c r="E22" s="17">
        <v>0</v>
      </c>
      <c r="F22" s="17">
        <v>0</v>
      </c>
      <c r="G22" s="17">
        <v>0</v>
      </c>
    </row>
    <row r="23" spans="1:11" ht="15.75" customHeight="1" x14ac:dyDescent="0.25">
      <c r="A23" s="30" t="s">
        <v>28</v>
      </c>
      <c r="B23" s="14" t="s">
        <v>12</v>
      </c>
      <c r="C23" s="17">
        <v>909.4</v>
      </c>
      <c r="D23" s="17">
        <v>5414</v>
      </c>
      <c r="E23" s="17">
        <v>22000</v>
      </c>
      <c r="F23" s="17">
        <v>10000</v>
      </c>
      <c r="G23" s="17">
        <v>10000</v>
      </c>
      <c r="I23" s="12"/>
    </row>
    <row r="24" spans="1:11" ht="31.5" x14ac:dyDescent="0.25">
      <c r="A24" s="29">
        <v>2</v>
      </c>
      <c r="B24" s="28" t="s">
        <v>6</v>
      </c>
      <c r="C24" s="18">
        <v>1661321.7</v>
      </c>
      <c r="D24" s="18">
        <v>1856683.6</v>
      </c>
      <c r="E24" s="18">
        <v>2231690.2000000002</v>
      </c>
      <c r="F24" s="18">
        <v>1576626</v>
      </c>
      <c r="G24" s="18">
        <v>1685741.8</v>
      </c>
    </row>
    <row r="25" spans="1:11" ht="31.5" x14ac:dyDescent="0.25">
      <c r="A25" s="29">
        <v>3</v>
      </c>
      <c r="B25" s="28" t="s">
        <v>36</v>
      </c>
      <c r="C25" s="18">
        <f>C5-C24</f>
        <v>-10115.199999999953</v>
      </c>
      <c r="D25" s="18">
        <f>D5-D24</f>
        <v>-8000</v>
      </c>
      <c r="E25" s="18">
        <f t="shared" ref="E25:G25" si="5">E5-E24</f>
        <v>-7500</v>
      </c>
      <c r="F25" s="18">
        <f t="shared" si="5"/>
        <v>-7950</v>
      </c>
      <c r="G25" s="18">
        <f t="shared" si="5"/>
        <v>-8300</v>
      </c>
    </row>
    <row r="26" spans="1:11" ht="31.5" x14ac:dyDescent="0.25">
      <c r="A26" s="29"/>
      <c r="B26" s="33" t="s">
        <v>34</v>
      </c>
      <c r="C26" s="34">
        <f>-C25/(C7-C10)</f>
        <v>4.2899517448286024E-2</v>
      </c>
      <c r="D26" s="34">
        <f>-D25/(D7-D10)</f>
        <v>4.8479736076316796E-2</v>
      </c>
      <c r="E26" s="34">
        <f>-E25/(E7-E10)</f>
        <v>4.9541804365359585E-2</v>
      </c>
      <c r="F26" s="34">
        <f t="shared" ref="F26:G26" si="6">-F25/(F7-F10)</f>
        <v>4.9701882482243297E-2</v>
      </c>
      <c r="G26" s="34">
        <f t="shared" si="6"/>
        <v>4.9778008076032013E-2</v>
      </c>
    </row>
    <row r="27" spans="1:11" x14ac:dyDescent="0.25">
      <c r="A27" s="29" t="s">
        <v>33</v>
      </c>
      <c r="B27" s="32" t="s">
        <v>31</v>
      </c>
      <c r="C27" s="18" t="s">
        <v>35</v>
      </c>
      <c r="D27" s="18" t="s">
        <v>35</v>
      </c>
      <c r="E27" s="18" t="s">
        <v>35</v>
      </c>
      <c r="F27" s="18">
        <v>15550</v>
      </c>
      <c r="G27" s="18">
        <v>30750</v>
      </c>
    </row>
    <row r="28" spans="1:11" ht="47.25" x14ac:dyDescent="0.25">
      <c r="A28" s="29"/>
      <c r="B28" s="33" t="s">
        <v>32</v>
      </c>
      <c r="C28" s="9" t="s">
        <v>35</v>
      </c>
      <c r="D28" s="9" t="s">
        <v>35</v>
      </c>
      <c r="E28" s="9" t="s">
        <v>35</v>
      </c>
      <c r="F28" s="34">
        <f>F27/(F24-F18-F19-F20)</f>
        <v>2.5385641358841957E-2</v>
      </c>
      <c r="G28" s="34">
        <f>G27/(G24-G18-G19-G20)</f>
        <v>5.0443989127064708E-2</v>
      </c>
    </row>
    <row r="29" spans="1:11" x14ac:dyDescent="0.25">
      <c r="B29" s="2"/>
    </row>
    <row r="30" spans="1:11" ht="18.75" x14ac:dyDescent="0.3">
      <c r="B30" s="19" t="s">
        <v>17</v>
      </c>
      <c r="C30" s="19"/>
      <c r="D30" s="20"/>
      <c r="E30" s="37"/>
      <c r="F30" s="37"/>
      <c r="G30" s="37"/>
    </row>
    <row r="31" spans="1:11" ht="18.75" x14ac:dyDescent="0.3">
      <c r="B31" s="19" t="s">
        <v>19</v>
      </c>
      <c r="C31" s="19"/>
      <c r="D31" s="20"/>
      <c r="E31" s="20"/>
      <c r="F31" s="21"/>
      <c r="G31" s="22"/>
    </row>
    <row r="32" spans="1:11" ht="18.75" x14ac:dyDescent="0.3">
      <c r="B32" s="19" t="s">
        <v>20</v>
      </c>
      <c r="C32" s="21"/>
      <c r="D32" s="21"/>
      <c r="E32" s="21"/>
      <c r="F32" s="23"/>
      <c r="G32" s="24" t="s">
        <v>18</v>
      </c>
    </row>
    <row r="33" spans="2:4" x14ac:dyDescent="0.25">
      <c r="B33" s="2"/>
      <c r="D33" s="37"/>
    </row>
    <row r="34" spans="2:4" x14ac:dyDescent="0.25">
      <c r="B34" s="2"/>
    </row>
    <row r="35" spans="2:4" x14ac:dyDescent="0.25">
      <c r="B35" s="2"/>
    </row>
    <row r="36" spans="2:4" x14ac:dyDescent="0.25">
      <c r="B36" s="2"/>
    </row>
    <row r="37" spans="2:4" x14ac:dyDescent="0.25">
      <c r="B37" s="2"/>
    </row>
    <row r="38" spans="2:4" x14ac:dyDescent="0.25">
      <c r="B38" s="2"/>
    </row>
    <row r="39" spans="2:4" x14ac:dyDescent="0.25">
      <c r="B39" s="2"/>
    </row>
    <row r="40" spans="2:4" x14ac:dyDescent="0.25">
      <c r="B40" s="2"/>
    </row>
    <row r="41" spans="2:4" x14ac:dyDescent="0.25">
      <c r="B41" s="2"/>
    </row>
    <row r="42" spans="2:4" x14ac:dyDescent="0.25">
      <c r="B42" s="2"/>
    </row>
    <row r="43" spans="2:4" x14ac:dyDescent="0.25">
      <c r="B43" s="2"/>
    </row>
    <row r="44" spans="2:4" x14ac:dyDescent="0.25">
      <c r="B44" s="2"/>
    </row>
    <row r="45" spans="2:4" x14ac:dyDescent="0.25">
      <c r="B45" s="2"/>
    </row>
    <row r="46" spans="2:4" x14ac:dyDescent="0.25">
      <c r="B46" s="2"/>
    </row>
    <row r="47" spans="2:4" x14ac:dyDescent="0.25">
      <c r="B47" s="2"/>
    </row>
    <row r="48" spans="2:4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</sheetData>
  <mergeCells count="3">
    <mergeCell ref="B1:G1"/>
    <mergeCell ref="B2:G2"/>
    <mergeCell ref="F3:G3"/>
  </mergeCells>
  <pageMargins left="0.39370078740157483" right="0.39370078740157483" top="1.1811023622047245" bottom="0.3937007874015748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2023-12-21T03:26:25Z</dcterms:modified>
</cp:coreProperties>
</file>