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13740" activeTab="1"/>
  </bookViews>
  <sheets>
    <sheet name="Лист1" sheetId="1" r:id="rId1"/>
    <sheet name="Лист1 (2)" sheetId="3" r:id="rId2"/>
  </sheets>
  <calcPr calcId="145621"/>
</workbook>
</file>

<file path=xl/calcChain.xml><?xml version="1.0" encoding="utf-8"?>
<calcChain xmlns="http://schemas.openxmlformats.org/spreadsheetml/2006/main">
  <c r="D26" i="3" l="1"/>
  <c r="E26" i="3"/>
  <c r="F26" i="3"/>
  <c r="G26" i="3"/>
  <c r="C26" i="3"/>
  <c r="D24" i="3" l="1"/>
  <c r="E24" i="3"/>
  <c r="F24" i="3"/>
  <c r="G24" i="3"/>
  <c r="C24" i="3"/>
  <c r="D23" i="3" l="1"/>
  <c r="G30" i="3" l="1"/>
  <c r="F30" i="3"/>
  <c r="D22" i="3"/>
  <c r="G14" i="3"/>
  <c r="G12" i="3" s="1"/>
  <c r="G11" i="3" s="1"/>
  <c r="F14" i="3"/>
  <c r="F12" i="3" s="1"/>
  <c r="F11" i="3" s="1"/>
  <c r="E14" i="3"/>
  <c r="E12" i="3" s="1"/>
  <c r="E11" i="3" s="1"/>
  <c r="D14" i="3"/>
  <c r="D12" i="3" s="1"/>
  <c r="C14" i="3"/>
  <c r="C12" i="3" s="1"/>
  <c r="C11" i="3" s="1"/>
  <c r="G7" i="3"/>
  <c r="F7" i="3"/>
  <c r="E7" i="3"/>
  <c r="D7" i="3"/>
  <c r="C7" i="3"/>
  <c r="C5" i="3" l="1"/>
  <c r="C27" i="3" s="1"/>
  <c r="C28" i="3" s="1"/>
  <c r="D11" i="3"/>
  <c r="E5" i="3"/>
  <c r="E27" i="3" s="1"/>
  <c r="E28" i="3" s="1"/>
  <c r="F5" i="3"/>
  <c r="F27" i="3" s="1"/>
  <c r="F28" i="3" s="1"/>
  <c r="D5" i="3"/>
  <c r="D27" i="3" s="1"/>
  <c r="D28" i="3" s="1"/>
  <c r="G5" i="3"/>
  <c r="G27" i="3" s="1"/>
  <c r="G28" i="3" s="1"/>
  <c r="D22" i="1" l="1"/>
  <c r="D23" i="1"/>
  <c r="D14" i="1" l="1"/>
  <c r="D12" i="1" s="1"/>
  <c r="G14" i="1" l="1"/>
  <c r="F14" i="1"/>
  <c r="E14" i="1"/>
  <c r="C14" i="1"/>
  <c r="E7" i="1" l="1"/>
  <c r="F7" i="1" l="1"/>
  <c r="C12" i="1" l="1"/>
  <c r="C11" i="1" s="1"/>
  <c r="D7" i="1" l="1"/>
  <c r="G7" i="1"/>
  <c r="C7" i="1"/>
  <c r="G27" i="1" l="1"/>
  <c r="F27" i="1"/>
  <c r="C5" i="1" l="1"/>
  <c r="E12" i="1" l="1"/>
  <c r="F12" i="1"/>
  <c r="G12" i="1"/>
  <c r="G11" i="1" l="1"/>
  <c r="G5" i="1" s="1"/>
  <c r="G24" i="1" s="1"/>
  <c r="G25" i="1" s="1"/>
  <c r="F11" i="1"/>
  <c r="F5" i="1" s="1"/>
  <c r="F24" i="1" s="1"/>
  <c r="F25" i="1" s="1"/>
  <c r="E11" i="1"/>
  <c r="E5" i="1" s="1"/>
  <c r="E24" i="1" s="1"/>
  <c r="E25" i="1" s="1"/>
  <c r="C24" i="1"/>
  <c r="C25" i="1" s="1"/>
  <c r="D11" i="1" l="1"/>
  <c r="D5" i="1" s="1"/>
  <c r="D24" i="1" s="1"/>
  <c r="D25" i="1" l="1"/>
</calcChain>
</file>

<file path=xl/comments1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ЗКО октябрь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ЗКО октябрь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<sst xmlns="http://schemas.openxmlformats.org/spreadsheetml/2006/main" count="98" uniqueCount="48">
  <si>
    <t>Наименование показателя</t>
  </si>
  <si>
    <t>из них:</t>
  </si>
  <si>
    <t xml:space="preserve">в том числе: </t>
  </si>
  <si>
    <t>тыс. рублей</t>
  </si>
  <si>
    <t>Общий объем доходов бюджета Крапивинского муниципального округа</t>
  </si>
  <si>
    <t>Общий объем расходов бюджета Крапивинского муниципального округа</t>
  </si>
  <si>
    <t xml:space="preserve">  Дотации, в т.ч.:</t>
  </si>
  <si>
    <t xml:space="preserve">  Субсидии</t>
  </si>
  <si>
    <t xml:space="preserve">  Субвенции</t>
  </si>
  <si>
    <t>Налоговые и неналоговые доходы</t>
  </si>
  <si>
    <t>Безвозмездные поступления от других бюджетов бюджетной системы</t>
  </si>
  <si>
    <t>Прочие поступления</t>
  </si>
  <si>
    <t xml:space="preserve">           на сбалансированность</t>
  </si>
  <si>
    <t xml:space="preserve">  Иные межбюджетные трансферты</t>
  </si>
  <si>
    <t xml:space="preserve">           на выравнивание</t>
  </si>
  <si>
    <t>Допнорматив</t>
  </si>
  <si>
    <t xml:space="preserve">администрации Крапивинского муниципального округа                                              </t>
  </si>
  <si>
    <t>Возврат  МБТ</t>
  </si>
  <si>
    <t>Безвозмездные поступления, в том числе:</t>
  </si>
  <si>
    <t>1.2.</t>
  </si>
  <si>
    <t>1.1.</t>
  </si>
  <si>
    <t>1.2.3.</t>
  </si>
  <si>
    <t>1.2.1.</t>
  </si>
  <si>
    <t>№ п/п</t>
  </si>
  <si>
    <t>Условно утвержденные раходы</t>
  </si>
  <si>
    <t>% от общего объема расходов бюджета без учета объема безвозмездных поступлений имеющих целевой характер</t>
  </si>
  <si>
    <t>4</t>
  </si>
  <si>
    <t>% от общего объема доходов бюджета без учета объема безвозмездных поступлений</t>
  </si>
  <si>
    <t>х</t>
  </si>
  <si>
    <t>Дефицит (-)/профицит (+)  бюджета Крапивинского муниципального округа</t>
  </si>
  <si>
    <t xml:space="preserve">Прогноз 
на 2026 год </t>
  </si>
  <si>
    <t>1.1.1</t>
  </si>
  <si>
    <t>Налоговые доходы</t>
  </si>
  <si>
    <t>Неналоговые доходы</t>
  </si>
  <si>
    <t>1.1.2</t>
  </si>
  <si>
    <t>дотация (гранты), прочие дотации</t>
  </si>
  <si>
    <t xml:space="preserve">Прогноз 
на 2027 год </t>
  </si>
  <si>
    <t>Фактические данные
за 2024 год</t>
  </si>
  <si>
    <t>Оценка             2025 года</t>
  </si>
  <si>
    <t xml:space="preserve">Прогноз 
на 2028 год </t>
  </si>
  <si>
    <t xml:space="preserve">Прогноз основных характеристик бюджета Крапивинского муниципального округа                                                          на 2026 год и на плановый период 2027 и 2028 годов                                                                           </t>
  </si>
  <si>
    <t>А.Н.Баштанова</t>
  </si>
  <si>
    <t>И. о. начальника Финансового управления</t>
  </si>
  <si>
    <t>Начальник Финансового управления</t>
  </si>
  <si>
    <t>А.Н. Баштанова</t>
  </si>
  <si>
    <t>непрограммные расходы</t>
  </si>
  <si>
    <t>муниципальные программы</t>
  </si>
  <si>
    <t xml:space="preserve">Прогноз основных характеристик бюджета Крапивинского муниципального округа                                                                                                                           на 2026 год и на плановый период 2027 и 2028 годов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</si>
</sst>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i/>
      <sz val="12"/>
      <name val="Times New Roman Cyr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" fontId="3" fillId="0" borderId="1">
      <alignment horizontal="right"/>
    </xf>
    <xf numFmtId="4" fontId="3" fillId="0" borderId="2">
      <alignment horizontal="right"/>
    </xf>
    <xf numFmtId="4" fontId="3" fillId="0" borderId="1">
      <alignment horizontal="right"/>
    </xf>
    <xf numFmtId="4" fontId="3" fillId="0" borderId="2">
      <alignment horizontal="right"/>
    </xf>
    <xf numFmtId="0" fontId="4" fillId="0" borderId="0"/>
    <xf numFmtId="0" fontId="12" fillId="0" borderId="0">
      <alignment vertical="top" wrapText="1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7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wrapText="1"/>
    </xf>
    <xf numFmtId="164" fontId="2" fillId="0" borderId="3" xfId="0" applyNumberFormat="1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wrapText="1"/>
    </xf>
    <xf numFmtId="0" fontId="1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4" fontId="13" fillId="0" borderId="3" xfId="0" applyNumberFormat="1" applyFont="1" applyFill="1" applyBorder="1" applyAlignment="1">
      <alignment horizontal="right" vertical="center"/>
    </xf>
    <xf numFmtId="164" fontId="14" fillId="0" borderId="3" xfId="0" applyNumberFormat="1" applyFont="1" applyFill="1" applyBorder="1" applyAlignment="1">
      <alignment horizontal="right" vertical="center" wrapText="1"/>
    </xf>
    <xf numFmtId="164" fontId="9" fillId="0" borderId="3" xfId="0" applyNumberFormat="1" applyFont="1" applyFill="1" applyBorder="1" applyAlignment="1">
      <alignment horizontal="right" vertical="center"/>
    </xf>
    <xf numFmtId="164" fontId="15" fillId="0" borderId="3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164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 vertical="center"/>
    </xf>
    <xf numFmtId="0" fontId="19" fillId="0" borderId="3" xfId="0" applyFont="1" applyFill="1" applyBorder="1" applyAlignment="1">
      <alignment wrapText="1"/>
    </xf>
    <xf numFmtId="164" fontId="20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49" fontId="13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right"/>
    </xf>
    <xf numFmtId="0" fontId="13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0" fontId="2" fillId="0" borderId="3" xfId="0" applyNumberFormat="1" applyFont="1" applyFill="1" applyBorder="1" applyAlignment="1">
      <alignment horizontal="right" vertical="center"/>
    </xf>
    <xf numFmtId="164" fontId="22" fillId="0" borderId="3" xfId="0" applyNumberFormat="1" applyFont="1" applyFill="1" applyBorder="1" applyAlignment="1">
      <alignment horizontal="right" vertical="center" wrapText="1"/>
    </xf>
    <xf numFmtId="164" fontId="23" fillId="0" borderId="3" xfId="0" applyNumberFormat="1" applyFont="1" applyFill="1" applyBorder="1" applyAlignment="1">
      <alignment horizontal="right" vertical="center" wrapText="1"/>
    </xf>
    <xf numFmtId="164" fontId="1" fillId="0" borderId="0" xfId="0" applyNumberFormat="1" applyFont="1"/>
    <xf numFmtId="164" fontId="2" fillId="2" borderId="3" xfId="0" applyNumberFormat="1" applyFont="1" applyFill="1" applyBorder="1" applyAlignment="1">
      <alignment horizontal="right" vertical="center"/>
    </xf>
    <xf numFmtId="164" fontId="23" fillId="2" borderId="3" xfId="0" applyNumberFormat="1" applyFont="1" applyFill="1" applyBorder="1" applyAlignment="1">
      <alignment horizontal="right" vertical="center" wrapText="1"/>
    </xf>
    <xf numFmtId="164" fontId="24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</cellXfs>
  <cellStyles count="7">
    <cellStyle name="xl105" xfId="2"/>
    <cellStyle name="xl46" xfId="3"/>
    <cellStyle name="xl56" xfId="1"/>
    <cellStyle name="xl96" xfId="4"/>
    <cellStyle name="Обычный" xfId="0" builtinId="0"/>
    <cellStyle name="Обычный 2" xfId="5"/>
    <cellStyle name="Обычн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topLeftCell="B4" workbookViewId="0">
      <selection activeCell="G5" sqref="G5"/>
    </sheetView>
  </sheetViews>
  <sheetFormatPr defaultColWidth="9.140625" defaultRowHeight="15.75" x14ac:dyDescent="0.25"/>
  <cols>
    <col min="1" max="1" width="7.42578125" style="5" customWidth="1"/>
    <col min="2" max="2" width="53.140625" style="1" customWidth="1"/>
    <col min="3" max="3" width="15.85546875" style="1" customWidth="1"/>
    <col min="4" max="4" width="16.28515625" style="1" customWidth="1"/>
    <col min="5" max="5" width="15.28515625" style="1" customWidth="1"/>
    <col min="6" max="6" width="15.5703125" style="1" customWidth="1"/>
    <col min="7" max="7" width="15" style="1" customWidth="1"/>
    <col min="8" max="8" width="12" style="5" bestFit="1" customWidth="1"/>
    <col min="9" max="9" width="17.28515625" style="5" bestFit="1" customWidth="1"/>
    <col min="10" max="11" width="13.42578125" style="5" customWidth="1"/>
    <col min="12" max="16384" width="9.140625" style="5"/>
  </cols>
  <sheetData>
    <row r="1" spans="1:9" ht="42.75" customHeight="1" x14ac:dyDescent="0.25">
      <c r="B1" s="41" t="s">
        <v>40</v>
      </c>
      <c r="C1" s="41"/>
      <c r="D1" s="41"/>
      <c r="E1" s="41"/>
      <c r="F1" s="41"/>
      <c r="G1" s="41"/>
    </row>
    <row r="2" spans="1:9" hidden="1" x14ac:dyDescent="0.25">
      <c r="B2" s="42"/>
      <c r="C2" s="42"/>
      <c r="D2" s="42"/>
      <c r="E2" s="42"/>
      <c r="F2" s="42"/>
      <c r="G2" s="42"/>
    </row>
    <row r="3" spans="1:9" x14ac:dyDescent="0.25">
      <c r="F3" s="43" t="s">
        <v>3</v>
      </c>
      <c r="G3" s="43"/>
    </row>
    <row r="4" spans="1:9" ht="47.25" x14ac:dyDescent="0.25">
      <c r="A4" s="13" t="s">
        <v>23</v>
      </c>
      <c r="B4" s="4" t="s">
        <v>0</v>
      </c>
      <c r="C4" s="4" t="s">
        <v>37</v>
      </c>
      <c r="D4" s="3" t="s">
        <v>38</v>
      </c>
      <c r="E4" s="3" t="s">
        <v>30</v>
      </c>
      <c r="F4" s="3" t="s">
        <v>36</v>
      </c>
      <c r="G4" s="3" t="s">
        <v>39</v>
      </c>
    </row>
    <row r="5" spans="1:9" ht="31.5" x14ac:dyDescent="0.25">
      <c r="A5" s="29">
        <v>1</v>
      </c>
      <c r="B5" s="27" t="s">
        <v>4</v>
      </c>
      <c r="C5" s="15">
        <f>C11+C7</f>
        <v>2505953.8999999994</v>
      </c>
      <c r="D5" s="15">
        <f>D11+D7</f>
        <v>1751538.7</v>
      </c>
      <c r="E5" s="15">
        <f t="shared" ref="E5:G5" si="0">E11+E7</f>
        <v>1353801.5</v>
      </c>
      <c r="F5" s="15">
        <f t="shared" si="0"/>
        <v>1361721.6</v>
      </c>
      <c r="G5" s="15">
        <f t="shared" si="0"/>
        <v>1376821.7999999998</v>
      </c>
    </row>
    <row r="6" spans="1:9" x14ac:dyDescent="0.25">
      <c r="A6" s="30"/>
      <c r="B6" s="13" t="s">
        <v>2</v>
      </c>
      <c r="C6" s="10"/>
      <c r="D6" s="11"/>
      <c r="E6" s="10"/>
      <c r="F6" s="10"/>
      <c r="G6" s="10"/>
    </row>
    <row r="7" spans="1:9" ht="15.75" customHeight="1" x14ac:dyDescent="0.25">
      <c r="A7" s="31" t="s">
        <v>20</v>
      </c>
      <c r="B7" s="25" t="s">
        <v>9</v>
      </c>
      <c r="C7" s="26">
        <f>SUM(C8:C9)</f>
        <v>362179.69999999995</v>
      </c>
      <c r="D7" s="26">
        <f t="shared" ref="D7:G7" si="1">SUM(D8:D9)</f>
        <v>346735</v>
      </c>
      <c r="E7" s="26">
        <f>SUM(E8:E9)</f>
        <v>353230</v>
      </c>
      <c r="F7" s="26">
        <f>SUM(F8:F9)</f>
        <v>351270</v>
      </c>
      <c r="G7" s="26">
        <f t="shared" si="1"/>
        <v>365600</v>
      </c>
    </row>
    <row r="8" spans="1:9" ht="15.75" customHeight="1" x14ac:dyDescent="0.25">
      <c r="A8" s="30" t="s">
        <v>31</v>
      </c>
      <c r="B8" s="8" t="s">
        <v>32</v>
      </c>
      <c r="C8" s="35">
        <v>286003.59999999998</v>
      </c>
      <c r="D8" s="35">
        <v>299596.5</v>
      </c>
      <c r="E8" s="35">
        <v>311088</v>
      </c>
      <c r="F8" s="35">
        <v>308423</v>
      </c>
      <c r="G8" s="35">
        <v>322116</v>
      </c>
    </row>
    <row r="9" spans="1:9" ht="15.75" customHeight="1" x14ac:dyDescent="0.25">
      <c r="A9" s="30" t="s">
        <v>34</v>
      </c>
      <c r="B9" s="8" t="s">
        <v>33</v>
      </c>
      <c r="C9" s="35">
        <v>76176.100000000006</v>
      </c>
      <c r="D9" s="35">
        <v>47138.5</v>
      </c>
      <c r="E9" s="35">
        <v>42142</v>
      </c>
      <c r="F9" s="35">
        <v>42847</v>
      </c>
      <c r="G9" s="35">
        <v>43484</v>
      </c>
    </row>
    <row r="10" spans="1:9" ht="15.75" customHeight="1" x14ac:dyDescent="0.25">
      <c r="A10" s="30"/>
      <c r="B10" s="14" t="s">
        <v>15</v>
      </c>
      <c r="C10" s="36">
        <v>147320.5</v>
      </c>
      <c r="D10" s="39">
        <v>147072.5</v>
      </c>
      <c r="E10" s="36">
        <v>160109</v>
      </c>
      <c r="F10" s="36">
        <v>162390.1</v>
      </c>
      <c r="G10" s="36">
        <v>164648</v>
      </c>
    </row>
    <row r="11" spans="1:9" ht="15.75" customHeight="1" x14ac:dyDescent="0.25">
      <c r="A11" s="31" t="s">
        <v>19</v>
      </c>
      <c r="B11" s="25" t="s">
        <v>18</v>
      </c>
      <c r="C11" s="26">
        <f>C12+C22</f>
        <v>2143774.1999999997</v>
      </c>
      <c r="D11" s="26">
        <f>D12+D22</f>
        <v>1404803.7</v>
      </c>
      <c r="E11" s="26">
        <f>E12+E22</f>
        <v>1000571.5</v>
      </c>
      <c r="F11" s="26">
        <f>F12+F22</f>
        <v>1010451.6</v>
      </c>
      <c r="G11" s="26">
        <f>G12+G22</f>
        <v>1011221.7999999999</v>
      </c>
    </row>
    <row r="12" spans="1:9" ht="31.5" customHeight="1" x14ac:dyDescent="0.25">
      <c r="A12" s="30" t="s">
        <v>22</v>
      </c>
      <c r="B12" s="14" t="s">
        <v>10</v>
      </c>
      <c r="C12" s="16">
        <f>C14+C18+C19+C20+C21</f>
        <v>2142585.4999999995</v>
      </c>
      <c r="D12" s="16">
        <f>D14+D18+D19+D20+D21</f>
        <v>1402560.9</v>
      </c>
      <c r="E12" s="16">
        <f>E14+E18+E19+E20+E21</f>
        <v>990571.5</v>
      </c>
      <c r="F12" s="16">
        <f>F14+F18+F19+F20+F21</f>
        <v>1000451.6</v>
      </c>
      <c r="G12" s="16">
        <f>G14+G18+G19+G20+G21</f>
        <v>1001221.7999999999</v>
      </c>
    </row>
    <row r="13" spans="1:9" ht="15.75" customHeight="1" x14ac:dyDescent="0.25">
      <c r="A13" s="30"/>
      <c r="B13" s="8" t="s">
        <v>1</v>
      </c>
      <c r="C13" s="7"/>
      <c r="D13" s="7"/>
      <c r="E13" s="7"/>
      <c r="F13" s="7"/>
      <c r="G13" s="7"/>
    </row>
    <row r="14" spans="1:9" ht="15.75" customHeight="1" x14ac:dyDescent="0.25">
      <c r="A14" s="30"/>
      <c r="B14" s="8" t="s">
        <v>6</v>
      </c>
      <c r="C14" s="9">
        <f>C15+C16+C17</f>
        <v>697639.7</v>
      </c>
      <c r="D14" s="9">
        <f>D15+D16+D17</f>
        <v>462319.1</v>
      </c>
      <c r="E14" s="9">
        <f t="shared" ref="E14:G14" si="2">E15+E16+E17</f>
        <v>314379</v>
      </c>
      <c r="F14" s="9">
        <f t="shared" si="2"/>
        <v>312883</v>
      </c>
      <c r="G14" s="9">
        <f t="shared" si="2"/>
        <v>304247</v>
      </c>
      <c r="I14" s="6"/>
    </row>
    <row r="15" spans="1:9" ht="15.75" customHeight="1" x14ac:dyDescent="0.25">
      <c r="A15" s="30"/>
      <c r="B15" s="8" t="s">
        <v>14</v>
      </c>
      <c r="C15" s="9">
        <v>410366</v>
      </c>
      <c r="D15" s="9">
        <v>330938</v>
      </c>
      <c r="E15" s="9">
        <v>314379</v>
      </c>
      <c r="F15" s="9">
        <v>312883</v>
      </c>
      <c r="G15" s="9">
        <v>304247</v>
      </c>
      <c r="I15" s="6"/>
    </row>
    <row r="16" spans="1:9" ht="15.75" customHeight="1" x14ac:dyDescent="0.25">
      <c r="A16" s="30"/>
      <c r="B16" s="8" t="s">
        <v>12</v>
      </c>
      <c r="C16" s="9">
        <v>285356.09999999998</v>
      </c>
      <c r="D16" s="9">
        <v>128000</v>
      </c>
      <c r="E16" s="9">
        <v>0</v>
      </c>
      <c r="F16" s="9">
        <v>0</v>
      </c>
      <c r="G16" s="9">
        <v>0</v>
      </c>
      <c r="I16" s="6"/>
    </row>
    <row r="17" spans="1:11" ht="15.75" customHeight="1" x14ac:dyDescent="0.25">
      <c r="A17" s="30"/>
      <c r="B17" s="8" t="s">
        <v>35</v>
      </c>
      <c r="C17" s="9">
        <v>1917.6</v>
      </c>
      <c r="D17" s="9">
        <v>3381.1</v>
      </c>
      <c r="E17" s="9">
        <v>0</v>
      </c>
      <c r="F17" s="9">
        <v>0</v>
      </c>
      <c r="G17" s="9">
        <v>0</v>
      </c>
      <c r="I17" s="6"/>
    </row>
    <row r="18" spans="1:11" ht="15.75" customHeight="1" x14ac:dyDescent="0.25">
      <c r="A18" s="30"/>
      <c r="B18" s="8" t="s">
        <v>7</v>
      </c>
      <c r="C18" s="9">
        <v>653493.19999999995</v>
      </c>
      <c r="D18" s="9">
        <v>184234.8</v>
      </c>
      <c r="E18" s="9">
        <v>88272.9</v>
      </c>
      <c r="F18" s="9">
        <v>87675.1</v>
      </c>
      <c r="G18" s="9">
        <v>96196.7</v>
      </c>
      <c r="I18" s="6"/>
      <c r="J18" s="6"/>
      <c r="K18" s="6"/>
    </row>
    <row r="19" spans="1:11" ht="15.75" customHeight="1" x14ac:dyDescent="0.25">
      <c r="A19" s="30"/>
      <c r="B19" s="8" t="s">
        <v>8</v>
      </c>
      <c r="C19" s="9">
        <v>763851.9</v>
      </c>
      <c r="D19" s="9">
        <v>725058</v>
      </c>
      <c r="E19" s="9">
        <v>554710.69999999995</v>
      </c>
      <c r="F19" s="9">
        <v>566684.6</v>
      </c>
      <c r="G19" s="9">
        <v>567569.19999999995</v>
      </c>
    </row>
    <row r="20" spans="1:11" ht="15.75" customHeight="1" x14ac:dyDescent="0.25">
      <c r="A20" s="30"/>
      <c r="B20" s="8" t="s">
        <v>13</v>
      </c>
      <c r="C20" s="9">
        <v>28421.4</v>
      </c>
      <c r="D20" s="9">
        <v>34879.1</v>
      </c>
      <c r="E20" s="9">
        <v>33208.9</v>
      </c>
      <c r="F20" s="9">
        <v>33208.9</v>
      </c>
      <c r="G20" s="9">
        <v>33208.9</v>
      </c>
    </row>
    <row r="21" spans="1:11" ht="15.75" customHeight="1" x14ac:dyDescent="0.25">
      <c r="A21" s="30"/>
      <c r="B21" s="8" t="s">
        <v>17</v>
      </c>
      <c r="C21" s="9">
        <v>-820.7</v>
      </c>
      <c r="D21" s="38">
        <v>-3930.1</v>
      </c>
      <c r="E21" s="9">
        <v>0</v>
      </c>
      <c r="F21" s="9">
        <v>0</v>
      </c>
      <c r="G21" s="9">
        <v>0</v>
      </c>
    </row>
    <row r="22" spans="1:11" ht="15.75" customHeight="1" x14ac:dyDescent="0.25">
      <c r="A22" s="30" t="s">
        <v>21</v>
      </c>
      <c r="B22" s="14" t="s">
        <v>11</v>
      </c>
      <c r="C22" s="17">
        <v>1188.7</v>
      </c>
      <c r="D22" s="17">
        <f>2092.8+150</f>
        <v>2242.8000000000002</v>
      </c>
      <c r="E22" s="17">
        <v>10000</v>
      </c>
      <c r="F22" s="17">
        <v>10000</v>
      </c>
      <c r="G22" s="17">
        <v>10000</v>
      </c>
      <c r="I22" s="12"/>
    </row>
    <row r="23" spans="1:11" ht="31.5" x14ac:dyDescent="0.25">
      <c r="A23" s="29">
        <v>2</v>
      </c>
      <c r="B23" s="28" t="s">
        <v>5</v>
      </c>
      <c r="C23" s="18">
        <v>2501713.5</v>
      </c>
      <c r="D23" s="18">
        <f>1785864.6+150</f>
        <v>1786014.6</v>
      </c>
      <c r="E23" s="18">
        <v>1363401.5</v>
      </c>
      <c r="F23" s="18">
        <v>1371121.6</v>
      </c>
      <c r="G23" s="18">
        <v>1386821.7999999998</v>
      </c>
    </row>
    <row r="24" spans="1:11" ht="31.5" x14ac:dyDescent="0.25">
      <c r="A24" s="29">
        <v>3</v>
      </c>
      <c r="B24" s="28" t="s">
        <v>29</v>
      </c>
      <c r="C24" s="18">
        <f>C5-C23</f>
        <v>4240.3999999994412</v>
      </c>
      <c r="D24" s="18">
        <f>D5-D23</f>
        <v>-34475.90000000014</v>
      </c>
      <c r="E24" s="18">
        <f>E5-E23</f>
        <v>-9600</v>
      </c>
      <c r="F24" s="18">
        <f>F5-F23</f>
        <v>-9400</v>
      </c>
      <c r="G24" s="18">
        <f>G5-G23</f>
        <v>-10000</v>
      </c>
    </row>
    <row r="25" spans="1:11" ht="31.5" x14ac:dyDescent="0.25">
      <c r="A25" s="29"/>
      <c r="B25" s="33" t="s">
        <v>27</v>
      </c>
      <c r="C25" s="34">
        <f>-C24/(C7-C10)</f>
        <v>-1.9735715296340311E-2</v>
      </c>
      <c r="D25" s="34">
        <f>-D24/(D7-D10)</f>
        <v>0.17267088211356735</v>
      </c>
      <c r="E25" s="34">
        <f>-E24/(E7-E10)</f>
        <v>4.9709767451494143E-2</v>
      </c>
      <c r="F25" s="34">
        <f>-F24/(F7-F10)</f>
        <v>4.9767074209590326E-2</v>
      </c>
      <c r="G25" s="34">
        <f>-G24/(G7-G10)</f>
        <v>4.9763127513037943E-2</v>
      </c>
    </row>
    <row r="26" spans="1:11" x14ac:dyDescent="0.25">
      <c r="A26" s="29" t="s">
        <v>26</v>
      </c>
      <c r="B26" s="32" t="s">
        <v>24</v>
      </c>
      <c r="C26" s="18" t="s">
        <v>28</v>
      </c>
      <c r="D26" s="18" t="s">
        <v>28</v>
      </c>
      <c r="E26" s="18" t="s">
        <v>28</v>
      </c>
      <c r="F26" s="18">
        <v>17500</v>
      </c>
      <c r="G26" s="18">
        <v>34600</v>
      </c>
    </row>
    <row r="27" spans="1:11" ht="47.25" x14ac:dyDescent="0.25">
      <c r="A27" s="29"/>
      <c r="B27" s="33" t="s">
        <v>25</v>
      </c>
      <c r="C27" s="9" t="s">
        <v>28</v>
      </c>
      <c r="D27" s="9" t="s">
        <v>28</v>
      </c>
      <c r="E27" s="9" t="s">
        <v>28</v>
      </c>
      <c r="F27" s="34">
        <f>F26/(F23-F18-F19-F20)</f>
        <v>2.5601526143547024E-2</v>
      </c>
      <c r="G27" s="34">
        <f>G26/(G23-G18-G19-G20)</f>
        <v>5.0156049094944248E-2</v>
      </c>
    </row>
    <row r="28" spans="1:11" x14ac:dyDescent="0.25">
      <c r="B28" s="2"/>
    </row>
    <row r="29" spans="1:11" ht="18.75" x14ac:dyDescent="0.3">
      <c r="B29" s="19" t="s">
        <v>42</v>
      </c>
      <c r="C29" s="19"/>
      <c r="D29" s="20"/>
      <c r="E29" s="20"/>
      <c r="F29" s="21"/>
      <c r="G29" s="22"/>
    </row>
    <row r="30" spans="1:11" ht="18.75" x14ac:dyDescent="0.3">
      <c r="B30" s="19" t="s">
        <v>16</v>
      </c>
      <c r="C30" s="21"/>
      <c r="D30" s="21"/>
      <c r="E30" s="21"/>
      <c r="F30" s="23"/>
      <c r="G30" s="24" t="s">
        <v>41</v>
      </c>
    </row>
    <row r="31" spans="1:11" x14ac:dyDescent="0.25">
      <c r="B31" s="2"/>
      <c r="D31" s="37"/>
    </row>
    <row r="32" spans="1:11" x14ac:dyDescent="0.25">
      <c r="B32" s="2"/>
    </row>
    <row r="33" spans="2:7" x14ac:dyDescent="0.25">
      <c r="B33" s="2"/>
      <c r="E33" s="37"/>
      <c r="F33" s="37"/>
      <c r="G33" s="37"/>
    </row>
    <row r="34" spans="2:7" x14ac:dyDescent="0.25">
      <c r="B34" s="2"/>
    </row>
    <row r="35" spans="2:7" x14ac:dyDescent="0.25">
      <c r="B35" s="2"/>
    </row>
    <row r="36" spans="2:7" x14ac:dyDescent="0.25">
      <c r="B36" s="2"/>
      <c r="E36" s="37"/>
      <c r="F36" s="37"/>
      <c r="G36" s="37"/>
    </row>
    <row r="37" spans="2:7" x14ac:dyDescent="0.25">
      <c r="B37" s="2"/>
    </row>
    <row r="38" spans="2:7" x14ac:dyDescent="0.25">
      <c r="B38" s="2"/>
    </row>
    <row r="39" spans="2:7" x14ac:dyDescent="0.25">
      <c r="B39" s="2"/>
    </row>
    <row r="40" spans="2:7" x14ac:dyDescent="0.25">
      <c r="B40" s="2"/>
    </row>
    <row r="41" spans="2:7" x14ac:dyDescent="0.25">
      <c r="B41" s="2"/>
    </row>
    <row r="42" spans="2:7" x14ac:dyDescent="0.25">
      <c r="B42" s="2"/>
    </row>
    <row r="43" spans="2:7" x14ac:dyDescent="0.25">
      <c r="B43" s="2"/>
    </row>
    <row r="44" spans="2:7" x14ac:dyDescent="0.25">
      <c r="B44" s="2"/>
    </row>
    <row r="45" spans="2:7" x14ac:dyDescent="0.25">
      <c r="B45" s="2"/>
    </row>
    <row r="46" spans="2:7" x14ac:dyDescent="0.25">
      <c r="B46" s="2"/>
    </row>
    <row r="47" spans="2:7" x14ac:dyDescent="0.25">
      <c r="B47" s="2"/>
    </row>
    <row r="48" spans="2:7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</sheetData>
  <mergeCells count="3">
    <mergeCell ref="B1:G1"/>
    <mergeCell ref="B2:G2"/>
    <mergeCell ref="F3:G3"/>
  </mergeCells>
  <pageMargins left="0.39370078740157483" right="0.39370078740157483" top="1.1811023622047245" bottom="0.39370078740157483" header="0.31496062992125984" footer="0.31496062992125984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0"/>
  <sheetViews>
    <sheetView tabSelected="1" topLeftCell="B1" workbookViewId="0">
      <selection activeCell="I5" sqref="I5"/>
    </sheetView>
  </sheetViews>
  <sheetFormatPr defaultColWidth="9.140625" defaultRowHeight="15.75" x14ac:dyDescent="0.25"/>
  <cols>
    <col min="1" max="1" width="7.42578125" style="5" customWidth="1"/>
    <col min="2" max="2" width="62.140625" style="1" customWidth="1"/>
    <col min="3" max="3" width="15.85546875" style="1" customWidth="1"/>
    <col min="4" max="4" width="16.28515625" style="1" customWidth="1"/>
    <col min="5" max="5" width="15.28515625" style="1" customWidth="1"/>
    <col min="6" max="6" width="15.5703125" style="1" customWidth="1"/>
    <col min="7" max="7" width="15" style="1" customWidth="1"/>
    <col min="8" max="8" width="12" style="5" bestFit="1" customWidth="1"/>
    <col min="9" max="9" width="17.28515625" style="5" bestFit="1" customWidth="1"/>
    <col min="10" max="11" width="13.42578125" style="5" customWidth="1"/>
    <col min="12" max="16384" width="9.140625" style="5"/>
  </cols>
  <sheetData>
    <row r="1" spans="1:9" ht="42.75" customHeight="1" x14ac:dyDescent="0.25">
      <c r="B1" s="41" t="s">
        <v>47</v>
      </c>
      <c r="C1" s="41"/>
      <c r="D1" s="41"/>
      <c r="E1" s="41"/>
      <c r="F1" s="41"/>
      <c r="G1" s="41"/>
    </row>
    <row r="2" spans="1:9" hidden="1" x14ac:dyDescent="0.25">
      <c r="B2" s="42"/>
      <c r="C2" s="42"/>
      <c r="D2" s="42"/>
      <c r="E2" s="42"/>
      <c r="F2" s="42"/>
      <c r="G2" s="42"/>
    </row>
    <row r="3" spans="1:9" x14ac:dyDescent="0.25">
      <c r="F3" s="43" t="s">
        <v>3</v>
      </c>
      <c r="G3" s="43"/>
    </row>
    <row r="4" spans="1:9" ht="47.25" x14ac:dyDescent="0.25">
      <c r="A4" s="13" t="s">
        <v>23</v>
      </c>
      <c r="B4" s="4" t="s">
        <v>0</v>
      </c>
      <c r="C4" s="4" t="s">
        <v>37</v>
      </c>
      <c r="D4" s="3" t="s">
        <v>38</v>
      </c>
      <c r="E4" s="3" t="s">
        <v>30</v>
      </c>
      <c r="F4" s="3" t="s">
        <v>36</v>
      </c>
      <c r="G4" s="3" t="s">
        <v>39</v>
      </c>
    </row>
    <row r="5" spans="1:9" ht="31.5" x14ac:dyDescent="0.25">
      <c r="A5" s="29">
        <v>1</v>
      </c>
      <c r="B5" s="27" t="s">
        <v>4</v>
      </c>
      <c r="C5" s="15">
        <f>C11+C7</f>
        <v>2505953.8999999994</v>
      </c>
      <c r="D5" s="15">
        <f>D11+D7</f>
        <v>1752118.7</v>
      </c>
      <c r="E5" s="15">
        <f t="shared" ref="E5:G5" si="0">E11+E7</f>
        <v>1354171.5</v>
      </c>
      <c r="F5" s="15">
        <f t="shared" si="0"/>
        <v>1361751.6</v>
      </c>
      <c r="G5" s="15">
        <f t="shared" si="0"/>
        <v>1376821.7999999998</v>
      </c>
    </row>
    <row r="6" spans="1:9" x14ac:dyDescent="0.25">
      <c r="A6" s="30"/>
      <c r="B6" s="13" t="s">
        <v>2</v>
      </c>
      <c r="C6" s="10"/>
      <c r="D6" s="11"/>
      <c r="E6" s="10"/>
      <c r="F6" s="10"/>
      <c r="G6" s="10"/>
    </row>
    <row r="7" spans="1:9" ht="15.75" customHeight="1" x14ac:dyDescent="0.25">
      <c r="A7" s="31" t="s">
        <v>20</v>
      </c>
      <c r="B7" s="25" t="s">
        <v>9</v>
      </c>
      <c r="C7" s="26">
        <f>SUM(C8:C9)</f>
        <v>362179.69999999995</v>
      </c>
      <c r="D7" s="26">
        <f t="shared" ref="D7:G7" si="1">SUM(D8:D9)</f>
        <v>347315</v>
      </c>
      <c r="E7" s="26">
        <f>SUM(E8:E9)</f>
        <v>353600</v>
      </c>
      <c r="F7" s="26">
        <f>SUM(F8:F9)</f>
        <v>351300</v>
      </c>
      <c r="G7" s="26">
        <f t="shared" si="1"/>
        <v>365600</v>
      </c>
    </row>
    <row r="8" spans="1:9" ht="15.75" customHeight="1" x14ac:dyDescent="0.25">
      <c r="A8" s="30" t="s">
        <v>31</v>
      </c>
      <c r="B8" s="8" t="s">
        <v>32</v>
      </c>
      <c r="C8" s="35">
        <v>286003.59999999998</v>
      </c>
      <c r="D8" s="35">
        <v>300176.5</v>
      </c>
      <c r="E8" s="35">
        <v>311200</v>
      </c>
      <c r="F8" s="35">
        <v>308100</v>
      </c>
      <c r="G8" s="35">
        <v>321700</v>
      </c>
    </row>
    <row r="9" spans="1:9" ht="15.75" customHeight="1" x14ac:dyDescent="0.25">
      <c r="A9" s="30" t="s">
        <v>34</v>
      </c>
      <c r="B9" s="8" t="s">
        <v>33</v>
      </c>
      <c r="C9" s="35">
        <v>76176.100000000006</v>
      </c>
      <c r="D9" s="35">
        <v>47138.5</v>
      </c>
      <c r="E9" s="35">
        <v>42400</v>
      </c>
      <c r="F9" s="35">
        <v>43200</v>
      </c>
      <c r="G9" s="35">
        <v>43900</v>
      </c>
    </row>
    <row r="10" spans="1:9" ht="15.75" customHeight="1" x14ac:dyDescent="0.25">
      <c r="A10" s="30"/>
      <c r="B10" s="14" t="s">
        <v>15</v>
      </c>
      <c r="C10" s="36">
        <v>147320.5</v>
      </c>
      <c r="D10" s="39">
        <v>147523.6</v>
      </c>
      <c r="E10" s="36">
        <v>157318.20000000001</v>
      </c>
      <c r="F10" s="36">
        <v>158916.79999999999</v>
      </c>
      <c r="G10" s="36">
        <v>161162.70000000001</v>
      </c>
    </row>
    <row r="11" spans="1:9" ht="15.75" customHeight="1" x14ac:dyDescent="0.25">
      <c r="A11" s="31" t="s">
        <v>19</v>
      </c>
      <c r="B11" s="25" t="s">
        <v>18</v>
      </c>
      <c r="C11" s="26">
        <f>C12+C22</f>
        <v>2143774.1999999997</v>
      </c>
      <c r="D11" s="26">
        <f>D12+D22</f>
        <v>1404803.7</v>
      </c>
      <c r="E11" s="26">
        <f>E12+E22</f>
        <v>1000571.5</v>
      </c>
      <c r="F11" s="26">
        <f>F12+F22</f>
        <v>1010451.6</v>
      </c>
      <c r="G11" s="26">
        <f>G12+G22</f>
        <v>1011221.7999999999</v>
      </c>
    </row>
    <row r="12" spans="1:9" ht="31.5" customHeight="1" x14ac:dyDescent="0.25">
      <c r="A12" s="30" t="s">
        <v>22</v>
      </c>
      <c r="B12" s="14" t="s">
        <v>10</v>
      </c>
      <c r="C12" s="16">
        <f>C14+C18+C19+C20+C21</f>
        <v>2142585.4999999995</v>
      </c>
      <c r="D12" s="16">
        <f>D14+D18+D19+D20+D21</f>
        <v>1402560.9</v>
      </c>
      <c r="E12" s="16">
        <f>E14+E18+E19+E20+E21</f>
        <v>990571.5</v>
      </c>
      <c r="F12" s="16">
        <f>F14+F18+F19+F20+F21</f>
        <v>1000451.6</v>
      </c>
      <c r="G12" s="16">
        <f>G14+G18+G19+G20+G21</f>
        <v>1001221.7999999999</v>
      </c>
    </row>
    <row r="13" spans="1:9" ht="15.75" customHeight="1" x14ac:dyDescent="0.25">
      <c r="A13" s="30"/>
      <c r="B13" s="8" t="s">
        <v>1</v>
      </c>
      <c r="C13" s="7"/>
      <c r="D13" s="7"/>
      <c r="E13" s="7"/>
      <c r="F13" s="7"/>
      <c r="G13" s="7"/>
    </row>
    <row r="14" spans="1:9" ht="15.75" customHeight="1" x14ac:dyDescent="0.25">
      <c r="A14" s="30"/>
      <c r="B14" s="8" t="s">
        <v>6</v>
      </c>
      <c r="C14" s="9">
        <f>C15+C16+C17</f>
        <v>697639.7</v>
      </c>
      <c r="D14" s="9">
        <f>D15+D16+D17</f>
        <v>462319.1</v>
      </c>
      <c r="E14" s="9">
        <f t="shared" ref="E14:G14" si="2">E15+E16+E17</f>
        <v>314379</v>
      </c>
      <c r="F14" s="9">
        <f t="shared" si="2"/>
        <v>312883</v>
      </c>
      <c r="G14" s="9">
        <f t="shared" si="2"/>
        <v>304247</v>
      </c>
      <c r="I14" s="6"/>
    </row>
    <row r="15" spans="1:9" ht="15.75" customHeight="1" x14ac:dyDescent="0.25">
      <c r="A15" s="30"/>
      <c r="B15" s="8" t="s">
        <v>14</v>
      </c>
      <c r="C15" s="9">
        <v>410366</v>
      </c>
      <c r="D15" s="9">
        <v>330938</v>
      </c>
      <c r="E15" s="9">
        <v>314379</v>
      </c>
      <c r="F15" s="9">
        <v>312883</v>
      </c>
      <c r="G15" s="9">
        <v>304247</v>
      </c>
      <c r="I15" s="6"/>
    </row>
    <row r="16" spans="1:9" ht="15.75" customHeight="1" x14ac:dyDescent="0.25">
      <c r="A16" s="30"/>
      <c r="B16" s="8" t="s">
        <v>12</v>
      </c>
      <c r="C16" s="9">
        <v>285356.09999999998</v>
      </c>
      <c r="D16" s="9">
        <v>128000</v>
      </c>
      <c r="E16" s="9">
        <v>0</v>
      </c>
      <c r="F16" s="9">
        <v>0</v>
      </c>
      <c r="G16" s="9">
        <v>0</v>
      </c>
      <c r="I16" s="6"/>
    </row>
    <row r="17" spans="1:11" ht="15.75" customHeight="1" x14ac:dyDescent="0.25">
      <c r="A17" s="30"/>
      <c r="B17" s="8" t="s">
        <v>35</v>
      </c>
      <c r="C17" s="9">
        <v>1917.6</v>
      </c>
      <c r="D17" s="9">
        <v>3381.1</v>
      </c>
      <c r="E17" s="9">
        <v>0</v>
      </c>
      <c r="F17" s="9">
        <v>0</v>
      </c>
      <c r="G17" s="9">
        <v>0</v>
      </c>
      <c r="I17" s="6"/>
    </row>
    <row r="18" spans="1:11" ht="15.75" customHeight="1" x14ac:dyDescent="0.25">
      <c r="A18" s="30"/>
      <c r="B18" s="8" t="s">
        <v>7</v>
      </c>
      <c r="C18" s="9">
        <v>653493.19999999995</v>
      </c>
      <c r="D18" s="9">
        <v>184234.8</v>
      </c>
      <c r="E18" s="9">
        <v>88272.9</v>
      </c>
      <c r="F18" s="9">
        <v>87675.1</v>
      </c>
      <c r="G18" s="9">
        <v>96196.7</v>
      </c>
      <c r="I18" s="6"/>
      <c r="J18" s="6"/>
      <c r="K18" s="6"/>
    </row>
    <row r="19" spans="1:11" ht="15.75" customHeight="1" x14ac:dyDescent="0.25">
      <c r="A19" s="30"/>
      <c r="B19" s="8" t="s">
        <v>8</v>
      </c>
      <c r="C19" s="9">
        <v>763851.9</v>
      </c>
      <c r="D19" s="9">
        <v>725058</v>
      </c>
      <c r="E19" s="9">
        <v>554710.69999999995</v>
      </c>
      <c r="F19" s="9">
        <v>566684.6</v>
      </c>
      <c r="G19" s="9">
        <v>567569.19999999995</v>
      </c>
      <c r="I19" s="6"/>
    </row>
    <row r="20" spans="1:11" ht="15.75" customHeight="1" x14ac:dyDescent="0.25">
      <c r="A20" s="30"/>
      <c r="B20" s="8" t="s">
        <v>13</v>
      </c>
      <c r="C20" s="9">
        <v>28421.4</v>
      </c>
      <c r="D20" s="9">
        <v>34879.1</v>
      </c>
      <c r="E20" s="9">
        <v>33208.9</v>
      </c>
      <c r="F20" s="9">
        <v>33208.9</v>
      </c>
      <c r="G20" s="9">
        <v>33208.9</v>
      </c>
    </row>
    <row r="21" spans="1:11" ht="15.75" customHeight="1" x14ac:dyDescent="0.25">
      <c r="A21" s="30"/>
      <c r="B21" s="8" t="s">
        <v>17</v>
      </c>
      <c r="C21" s="9">
        <v>-820.7</v>
      </c>
      <c r="D21" s="38">
        <v>-3930.1</v>
      </c>
      <c r="E21" s="9">
        <v>0</v>
      </c>
      <c r="F21" s="9">
        <v>0</v>
      </c>
      <c r="G21" s="9">
        <v>0</v>
      </c>
    </row>
    <row r="22" spans="1:11" ht="15.75" customHeight="1" x14ac:dyDescent="0.25">
      <c r="A22" s="30" t="s">
        <v>21</v>
      </c>
      <c r="B22" s="14" t="s">
        <v>11</v>
      </c>
      <c r="C22" s="17">
        <v>1188.7</v>
      </c>
      <c r="D22" s="17">
        <f>2092.8+150</f>
        <v>2242.8000000000002</v>
      </c>
      <c r="E22" s="17">
        <v>10000</v>
      </c>
      <c r="F22" s="17">
        <v>10000</v>
      </c>
      <c r="G22" s="17">
        <v>10000</v>
      </c>
      <c r="I22" s="12"/>
    </row>
    <row r="23" spans="1:11" ht="31.5" x14ac:dyDescent="0.25">
      <c r="A23" s="29">
        <v>2</v>
      </c>
      <c r="B23" s="28" t="s">
        <v>5</v>
      </c>
      <c r="C23" s="18">
        <v>2501713.5</v>
      </c>
      <c r="D23" s="18">
        <f>1785864.6+150-6585.9</f>
        <v>1779428.7000000002</v>
      </c>
      <c r="E23" s="18">
        <v>1363971.5</v>
      </c>
      <c r="F23" s="18">
        <v>1371351.6</v>
      </c>
      <c r="G23" s="18">
        <v>1387021.8</v>
      </c>
    </row>
    <row r="24" spans="1:11" x14ac:dyDescent="0.25">
      <c r="A24" s="29"/>
      <c r="B24" s="14" t="s">
        <v>46</v>
      </c>
      <c r="C24" s="17">
        <f>C23-C25</f>
        <v>2497405.5</v>
      </c>
      <c r="D24" s="17">
        <f t="shared" ref="D24:G24" si="3">D23-D25</f>
        <v>1775078.7000000002</v>
      </c>
      <c r="E24" s="17">
        <f t="shared" si="3"/>
        <v>1359521.5</v>
      </c>
      <c r="F24" s="17">
        <f t="shared" si="3"/>
        <v>1352951.6</v>
      </c>
      <c r="G24" s="17">
        <f t="shared" si="3"/>
        <v>1351221.8</v>
      </c>
    </row>
    <row r="25" spans="1:11" x14ac:dyDescent="0.25">
      <c r="A25" s="29"/>
      <c r="B25" s="14" t="s">
        <v>45</v>
      </c>
      <c r="C25" s="40">
        <v>4308</v>
      </c>
      <c r="D25" s="17">
        <v>4350</v>
      </c>
      <c r="E25" s="17">
        <v>4450</v>
      </c>
      <c r="F25" s="17">
        <v>18400</v>
      </c>
      <c r="G25" s="17">
        <v>35800</v>
      </c>
    </row>
    <row r="26" spans="1:11" hidden="1" x14ac:dyDescent="0.25">
      <c r="A26" s="29"/>
      <c r="B26" s="14"/>
      <c r="C26" s="34">
        <f>C24/C23</f>
        <v>0.9982779802723214</v>
      </c>
      <c r="D26" s="34">
        <f t="shared" ref="D26:G26" si="4">D24/D23</f>
        <v>0.99755539516699943</v>
      </c>
      <c r="E26" s="34">
        <f t="shared" si="4"/>
        <v>0.99673746848816125</v>
      </c>
      <c r="F26" s="34">
        <f t="shared" si="4"/>
        <v>0.9865825802806516</v>
      </c>
      <c r="G26" s="34">
        <f t="shared" si="4"/>
        <v>0.97418930257621039</v>
      </c>
    </row>
    <row r="27" spans="1:11" ht="31.5" x14ac:dyDescent="0.25">
      <c r="A27" s="29">
        <v>3</v>
      </c>
      <c r="B27" s="28" t="s">
        <v>29</v>
      </c>
      <c r="C27" s="18">
        <f>C5-C23</f>
        <v>4240.3999999994412</v>
      </c>
      <c r="D27" s="18">
        <f>D5-D23</f>
        <v>-27310.000000000233</v>
      </c>
      <c r="E27" s="18">
        <f>E5-E23</f>
        <v>-9800</v>
      </c>
      <c r="F27" s="18">
        <f>F5-F23</f>
        <v>-9600</v>
      </c>
      <c r="G27" s="18">
        <f>G5-G23</f>
        <v>-10200.000000000233</v>
      </c>
    </row>
    <row r="28" spans="1:11" ht="31.5" x14ac:dyDescent="0.25">
      <c r="A28" s="29"/>
      <c r="B28" s="33" t="s">
        <v>27</v>
      </c>
      <c r="C28" s="34">
        <f>-C27/(C7-C10)</f>
        <v>-1.9735715296340311E-2</v>
      </c>
      <c r="D28" s="34">
        <f>-D27/(D7-D10)</f>
        <v>0.13669257035087715</v>
      </c>
      <c r="E28" s="34">
        <f>-E27/(E7-E10)</f>
        <v>4.9928215453495947E-2</v>
      </c>
      <c r="F28" s="34">
        <f>-F27/(F7-F10)</f>
        <v>4.9900407104154623E-2</v>
      </c>
      <c r="G28" s="34">
        <f>-G27/(G7-G10)</f>
        <v>4.9893047892924793E-2</v>
      </c>
    </row>
    <row r="29" spans="1:11" x14ac:dyDescent="0.25">
      <c r="A29" s="29" t="s">
        <v>26</v>
      </c>
      <c r="B29" s="32" t="s">
        <v>24</v>
      </c>
      <c r="C29" s="18" t="s">
        <v>28</v>
      </c>
      <c r="D29" s="18" t="s">
        <v>28</v>
      </c>
      <c r="E29" s="18" t="s">
        <v>28</v>
      </c>
      <c r="F29" s="18">
        <v>17200</v>
      </c>
      <c r="G29" s="18">
        <v>34600</v>
      </c>
    </row>
    <row r="30" spans="1:11" ht="31.5" x14ac:dyDescent="0.25">
      <c r="A30" s="29"/>
      <c r="B30" s="33" t="s">
        <v>25</v>
      </c>
      <c r="C30" s="9" t="s">
        <v>28</v>
      </c>
      <c r="D30" s="9" t="s">
        <v>28</v>
      </c>
      <c r="E30" s="9" t="s">
        <v>28</v>
      </c>
      <c r="F30" s="34">
        <f>F29/(F23-F18-F19-F20)</f>
        <v>2.5154179030481894E-2</v>
      </c>
      <c r="G30" s="34">
        <f>G29/(G23-G18-G19-G20)</f>
        <v>5.0141512099900434E-2</v>
      </c>
    </row>
    <row r="31" spans="1:11" x14ac:dyDescent="0.25">
      <c r="B31" s="2"/>
    </row>
    <row r="32" spans="1:11" ht="18.75" x14ac:dyDescent="0.3">
      <c r="B32" s="19" t="s">
        <v>43</v>
      </c>
      <c r="C32" s="19"/>
      <c r="D32" s="20"/>
      <c r="E32" s="20"/>
      <c r="F32" s="21"/>
      <c r="G32" s="22"/>
    </row>
    <row r="33" spans="2:7" ht="18.75" x14ac:dyDescent="0.3">
      <c r="B33" s="19" t="s">
        <v>16</v>
      </c>
      <c r="C33" s="21"/>
      <c r="D33" s="21"/>
      <c r="E33" s="21"/>
      <c r="F33" s="24" t="s">
        <v>44</v>
      </c>
    </row>
    <row r="34" spans="2:7" x14ac:dyDescent="0.25">
      <c r="B34" s="2"/>
    </row>
    <row r="35" spans="2:7" x14ac:dyDescent="0.25">
      <c r="B35" s="2"/>
      <c r="E35" s="37"/>
      <c r="F35" s="37"/>
      <c r="G35" s="37"/>
    </row>
    <row r="36" spans="2:7" x14ac:dyDescent="0.25">
      <c r="B36" s="2"/>
    </row>
    <row r="37" spans="2:7" x14ac:dyDescent="0.25">
      <c r="B37" s="2"/>
    </row>
    <row r="38" spans="2:7" x14ac:dyDescent="0.25">
      <c r="B38" s="2"/>
    </row>
    <row r="39" spans="2:7" x14ac:dyDescent="0.25">
      <c r="B39" s="2"/>
    </row>
    <row r="40" spans="2:7" x14ac:dyDescent="0.25">
      <c r="B40" s="2"/>
    </row>
    <row r="41" spans="2:7" x14ac:dyDescent="0.25">
      <c r="B41" s="2"/>
    </row>
    <row r="42" spans="2:7" x14ac:dyDescent="0.25">
      <c r="B42" s="2"/>
    </row>
    <row r="43" spans="2:7" x14ac:dyDescent="0.25">
      <c r="B43" s="2"/>
    </row>
    <row r="44" spans="2:7" x14ac:dyDescent="0.25">
      <c r="B44" s="2"/>
    </row>
    <row r="45" spans="2:7" x14ac:dyDescent="0.25">
      <c r="B45" s="2"/>
    </row>
    <row r="46" spans="2:7" x14ac:dyDescent="0.25">
      <c r="B46" s="2"/>
    </row>
    <row r="47" spans="2:7" x14ac:dyDescent="0.25">
      <c r="B47" s="2"/>
    </row>
    <row r="48" spans="2:7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</sheetData>
  <mergeCells count="3">
    <mergeCell ref="B1:G1"/>
    <mergeCell ref="B2:G2"/>
    <mergeCell ref="F3:G3"/>
  </mergeCells>
  <pageMargins left="0.39370078740157483" right="0.39370078740157483" top="0.78740157480314965" bottom="0.19685039370078741" header="0.31496062992125984" footer="0.31496062992125984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2025-11-13T08:57:33Z</dcterms:modified>
</cp:coreProperties>
</file>