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405" tabRatio="652"/>
  </bookViews>
  <sheets>
    <sheet name="Прил.1.1 -перечень домов" sheetId="27" r:id="rId1"/>
    <sheet name="Прил.1.2-реестр дом" sheetId="28" r:id="rId2"/>
    <sheet name="Прил.1.3-плановые показатели" sheetId="22" r:id="rId3"/>
    <sheet name="Пояснения к заполнению формы" sheetId="29" r:id="rId4"/>
  </sheets>
  <definedNames>
    <definedName name="_xlnm._FilterDatabase" localSheetId="0" hidden="1">'Прил.1.1 -перечень домов'!$A$14:$Y$23</definedName>
    <definedName name="_xlnm._FilterDatabase" localSheetId="1" hidden="1">'Прил.1.2-реестр дом'!$A$7:$AA$18</definedName>
    <definedName name="_xlnm.Print_Titles" localSheetId="0">'Прил.1.1 -перечень домов'!$10:$14</definedName>
    <definedName name="_xlnm.Print_Titles" localSheetId="1">'Прил.1.2-реестр дом'!$5:$8</definedName>
    <definedName name="_xlnm.Print_Area" localSheetId="0">'Прил.1.1 -перечень домов'!$A$1:$U$30</definedName>
    <definedName name="_xlnm.Print_Area" localSheetId="1">'Прил.1.2-реестр дом'!$A$1:$X$22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28"/>
  <c r="F17"/>
  <c r="X14"/>
  <c r="F14" s="1"/>
  <c r="J20" i="27"/>
  <c r="J19" s="1"/>
  <c r="E18" i="28"/>
  <c r="E17"/>
  <c r="E15"/>
  <c r="E14"/>
  <c r="O16"/>
  <c r="P16"/>
  <c r="Q16"/>
  <c r="R16"/>
  <c r="S16"/>
  <c r="T16"/>
  <c r="U16"/>
  <c r="V16"/>
  <c r="W16"/>
  <c r="N16"/>
  <c r="X18"/>
  <c r="F18" s="1"/>
  <c r="F16" s="1"/>
  <c r="D18"/>
  <c r="D16"/>
  <c r="G13"/>
  <c r="H13"/>
  <c r="I13"/>
  <c r="J13"/>
  <c r="K13"/>
  <c r="L13"/>
  <c r="M13"/>
  <c r="N13"/>
  <c r="O13"/>
  <c r="P13"/>
  <c r="Q13"/>
  <c r="R13"/>
  <c r="S13"/>
  <c r="T13"/>
  <c r="U13"/>
  <c r="V13"/>
  <c r="W13"/>
  <c r="D14"/>
  <c r="D13" s="1"/>
  <c r="J24" i="27"/>
  <c r="V24" s="1"/>
  <c r="J23"/>
  <c r="X17" i="28"/>
  <c r="D17"/>
  <c r="K19" i="27"/>
  <c r="L19"/>
  <c r="M19"/>
  <c r="N19"/>
  <c r="O19"/>
  <c r="P19"/>
  <c r="Q19"/>
  <c r="R19"/>
  <c r="T19"/>
  <c r="I19"/>
  <c r="K22"/>
  <c r="L22"/>
  <c r="M22"/>
  <c r="O22"/>
  <c r="P22"/>
  <c r="Q22"/>
  <c r="T22"/>
  <c r="U22"/>
  <c r="I22"/>
  <c r="X16" i="28" l="1"/>
  <c r="J22" i="27"/>
  <c r="R17"/>
  <c r="R18"/>
  <c r="G10" i="28"/>
  <c r="F10"/>
  <c r="R16" i="27" l="1"/>
  <c r="J17"/>
  <c r="J18"/>
  <c r="N18" l="1"/>
  <c r="N17"/>
  <c r="S17" s="1"/>
  <c r="I16"/>
  <c r="J16"/>
  <c r="K16"/>
  <c r="L16"/>
  <c r="M16"/>
  <c r="O16"/>
  <c r="P16"/>
  <c r="Q16"/>
  <c r="V17"/>
  <c r="V18"/>
  <c r="V21"/>
  <c r="S18" l="1"/>
  <c r="N16"/>
  <c r="M10" i="22" s="1"/>
  <c r="M15" i="27"/>
  <c r="I15"/>
  <c r="Q15"/>
  <c r="L15"/>
  <c r="P15"/>
  <c r="K15"/>
  <c r="O15"/>
  <c r="J15"/>
  <c r="V22"/>
  <c r="V19"/>
  <c r="S16" l="1"/>
  <c r="W22"/>
  <c r="W19"/>
  <c r="V16" l="1"/>
  <c r="V15" l="1"/>
  <c r="W15" l="1"/>
  <c r="E13" i="28" l="1"/>
  <c r="D15"/>
  <c r="X15" l="1"/>
  <c r="X13" s="1"/>
  <c r="F15" l="1"/>
  <c r="F13" s="1"/>
  <c r="X12" l="1"/>
  <c r="E11"/>
  <c r="S19" i="27" l="1"/>
  <c r="G16" i="28"/>
  <c r="H16"/>
  <c r="I16"/>
  <c r="J16"/>
  <c r="K16"/>
  <c r="L16"/>
  <c r="M16"/>
  <c r="M11" i="22" l="1"/>
  <c r="E16" i="28"/>
  <c r="G9" l="1"/>
  <c r="H10"/>
  <c r="H9" s="1"/>
  <c r="I10"/>
  <c r="I9" s="1"/>
  <c r="J10"/>
  <c r="J9" s="1"/>
  <c r="K10"/>
  <c r="K9" s="1"/>
  <c r="L10"/>
  <c r="L9" s="1"/>
  <c r="M10"/>
  <c r="M9" s="1"/>
  <c r="O10"/>
  <c r="O9" s="1"/>
  <c r="P10"/>
  <c r="P9" s="1"/>
  <c r="Q10"/>
  <c r="Q9" s="1"/>
  <c r="R10"/>
  <c r="R9" s="1"/>
  <c r="S10"/>
  <c r="S9" s="1"/>
  <c r="T10"/>
  <c r="T9" s="1"/>
  <c r="U10"/>
  <c r="U9" s="1"/>
  <c r="W10"/>
  <c r="W9" s="1"/>
  <c r="D12"/>
  <c r="D11"/>
  <c r="W16" i="27" l="1"/>
  <c r="C10" i="22"/>
  <c r="F12" i="28"/>
  <c r="E12"/>
  <c r="E10" l="1"/>
  <c r="E9" s="1"/>
  <c r="X11" l="1"/>
  <c r="X10" s="1"/>
  <c r="N10"/>
  <c r="N9" s="1"/>
  <c r="F11" l="1"/>
  <c r="D10" l="1"/>
  <c r="D9" s="1"/>
  <c r="F9" l="1"/>
  <c r="V10"/>
  <c r="V9" s="1"/>
  <c r="R22" i="27" l="1"/>
  <c r="R15" s="1"/>
  <c r="S22"/>
  <c r="N22" l="1"/>
  <c r="A11" i="22"/>
  <c r="A12" s="1"/>
  <c r="N15" i="27" l="1"/>
  <c r="S15" s="1"/>
  <c r="M12" i="22"/>
  <c r="M9" s="1"/>
  <c r="K9"/>
  <c r="L9"/>
  <c r="J9"/>
  <c r="F9"/>
  <c r="G9"/>
  <c r="H9"/>
  <c r="E9"/>
  <c r="I9" l="1"/>
  <c r="D12" l="1"/>
  <c r="C12"/>
  <c r="D10" l="1"/>
  <c r="N10" l="1"/>
  <c r="N12" l="1"/>
  <c r="D11" l="1"/>
  <c r="C11"/>
  <c r="D9" l="1"/>
  <c r="C9"/>
  <c r="N11" l="1"/>
  <c r="N9" s="1"/>
</calcChain>
</file>

<file path=xl/sharedStrings.xml><?xml version="1.0" encoding="utf-8"?>
<sst xmlns="http://schemas.openxmlformats.org/spreadsheetml/2006/main" count="198" uniqueCount="110">
  <si>
    <t>№ п\п</t>
  </si>
  <si>
    <t>Адрес многоквартирного дома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</si>
  <si>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</si>
  <si>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</si>
  <si>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</si>
  <si>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</si>
  <si>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</si>
  <si>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работы по строительному контролю</t>
  </si>
  <si>
    <t>руб.</t>
  </si>
  <si>
    <t>ед.</t>
  </si>
  <si>
    <t>кв.м</t>
  </si>
  <si>
    <t>куб.м</t>
  </si>
  <si>
    <t>№ п/п</t>
  </si>
  <si>
    <t>Наименование муниципального образования</t>
  </si>
  <si>
    <t>Общая площадь многоквартирного дома (далее МКД), всего</t>
  </si>
  <si>
    <t>Количество жителей, зарегестрированных в мкд на дату утверждения краткосрочного плана</t>
  </si>
  <si>
    <t>Количество  МКД</t>
  </si>
  <si>
    <t>Стоимость капитального ремонта</t>
  </si>
  <si>
    <t>I квартл</t>
  </si>
  <si>
    <t>II квартал</t>
  </si>
  <si>
    <t>III     квартал</t>
  </si>
  <si>
    <t>IV      квартал</t>
  </si>
  <si>
    <t>всего</t>
  </si>
  <si>
    <t>II      квартал</t>
  </si>
  <si>
    <t>IV     квартал</t>
  </si>
  <si>
    <t>чел.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</si>
  <si>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</si>
  <si>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</si>
  <si>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</si>
  <si>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</si>
  <si>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</si>
  <si>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</si>
  <si>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Предельная стоимость капитального ремонта 1кв.м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</si>
  <si>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</si>
  <si>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</si>
  <si>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</si>
  <si>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 xml:space="preserve">всего </t>
  </si>
  <si>
    <t>в том числе жилых помещений, находящихся в собственности граждан</t>
  </si>
  <si>
    <t>в том числе</t>
  </si>
  <si>
    <t>за счет средств Фонда</t>
  </si>
  <si>
    <t>за счет средств собственников помещений в МКД</t>
  </si>
  <si>
    <t>руб./к в.м</t>
  </si>
  <si>
    <t>Краткосрочный план</t>
  </si>
  <si>
    <t>реализации региональной программы капитального ремонта общего имущества в многоквартирных домах</t>
  </si>
  <si>
    <t>Перечень многоквартирных домов, которые подлежат капитальному ремонту в рамках реализации региональной</t>
  </si>
  <si>
    <t>Удельная стоимостиь капитального ремонта 1 кв.м общей площади помещений МКД</t>
  </si>
  <si>
    <t>Х</t>
  </si>
  <si>
    <t>Общая площадь МКД</t>
  </si>
  <si>
    <t>Стоимость капитального ремонта,  ВСЕГО</t>
  </si>
  <si>
    <t>за счет средств бюджета субъекта Российской Федерации</t>
  </si>
  <si>
    <t>за счет средств местного бюджета</t>
  </si>
  <si>
    <t>Адрес многоквартирного дома (далее - МКД)</t>
  </si>
  <si>
    <t>Количество жителей, зарегестрированных в МКД      на дату утверждения краткосрочного плана</t>
  </si>
  <si>
    <t>кв.м.</t>
  </si>
  <si>
    <t>в том числе жилых помещений, находящихся в муниципальной собственности</t>
  </si>
  <si>
    <r>
      <t xml:space="preserve">работы по разработке проектной документации </t>
    </r>
    <r>
      <rPr>
        <sz val="9"/>
        <color rgb="FF000000"/>
        <rFont val="Times New Roman"/>
        <family val="1"/>
        <charset val="204"/>
      </rPr>
      <t>(в случае, если подготовка проектной документации необходима в соответствии с законодательством о градостроительной деятельности)</t>
    </r>
  </si>
  <si>
    <t>ремонт внутридо-  мовых инженерных систем электро- снабжения</t>
  </si>
  <si>
    <t>ремонт внутридо-  мовых инженерных систем тепло- снабжения</t>
  </si>
  <si>
    <t>ремонт внутридо-  мовых инженерных систем водо- снабжения</t>
  </si>
  <si>
    <t>ремонт внутридо-  мовых инженерных систем водо- отведения</t>
  </si>
  <si>
    <t>Ожидаемое начисление</t>
  </si>
  <si>
    <t>Итого за 2017-2019 г.г.</t>
  </si>
  <si>
    <t>Итого за 2017 г.</t>
  </si>
  <si>
    <t>Итого за 2018 г.</t>
  </si>
  <si>
    <t>Итого за 2019 г.</t>
  </si>
  <si>
    <t>Кемеровской области на 2014-2043 годы на 2017-2019 годы</t>
  </si>
  <si>
    <t>программы капитального ремонта общего имущества в многоквартирных домах Кемеровской области на 2014-2043 годы, на 2017-2019 годы</t>
  </si>
  <si>
    <r>
      <t>Реестр многоквартирных домов, которые подлежат капитальному ремонту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в рамках реализации региональной программы капитального ремонта в многоквартирных домах Кемеровской области на 2014-2043 годы, на 2017-2019 годы</t>
    </r>
  </si>
  <si>
    <r>
      <t>Виды услуг и (или) работ</t>
    </r>
    <r>
      <rPr>
        <sz val="11"/>
        <color rgb="FF000000"/>
        <rFont val="Times New Roman"/>
        <family val="1"/>
        <charset val="204"/>
      </rPr>
      <t>, предусмотренные частями 1, 2 статьи 166 Жилищного кодекса Российской Федерации, абзацем вторым пункта 4 статьи 10 Закона Кемеровской области от 26.12.2013 № 141-ОЗ «О капитальном ремонте общего имущества в многоквартирных домах»</t>
    </r>
  </si>
  <si>
    <t>Планируемые показатели выполнения работ по капитальному ремонту многоквартирных домов в 2017-2019 г.г.</t>
  </si>
  <si>
    <t>Приложение 1.1</t>
  </si>
  <si>
    <t>Приложение 1.2</t>
  </si>
  <si>
    <t>Приложение 1.3</t>
  </si>
  <si>
    <t>ПОЯСНЕНИЯ</t>
  </si>
  <si>
    <t>к заполнению форм краткосрочного плана реализации</t>
  </si>
  <si>
    <t>региональной программы капитального ремонта</t>
  </si>
  <si>
    <t>3а</t>
  </si>
  <si>
    <r>
      <rPr>
        <b/>
        <i/>
        <sz val="11"/>
        <color theme="1"/>
        <rFont val="Times New Roman"/>
        <family val="1"/>
        <charset val="204"/>
      </rPr>
      <t>Столбцы 3,5,6,7:</t>
    </r>
    <r>
      <rPr>
        <sz val="11"/>
        <color theme="1"/>
        <rFont val="Times New Roman"/>
        <family val="1"/>
        <charset val="204"/>
      </rPr>
      <t xml:space="preserve"> данные брать из  технического паспорта МКД;</t>
    </r>
  </si>
  <si>
    <r>
      <rPr>
        <b/>
        <i/>
        <sz val="11"/>
        <color theme="1"/>
        <rFont val="Times New Roman"/>
        <family val="1"/>
        <charset val="204"/>
      </rPr>
      <t>Столбцы 8-11:</t>
    </r>
    <r>
      <rPr>
        <sz val="11"/>
        <color theme="1"/>
        <rFont val="Times New Roman"/>
        <family val="1"/>
        <charset val="204"/>
      </rPr>
      <t xml:space="preserve"> значения площадей определять с точностью до 1 знака после запятой;</t>
    </r>
  </si>
  <si>
    <r>
      <rPr>
        <b/>
        <i/>
        <sz val="11"/>
        <color theme="1"/>
        <rFont val="Times New Roman"/>
        <family val="1"/>
        <charset val="204"/>
      </rPr>
      <t xml:space="preserve">Столбец 12: </t>
    </r>
    <r>
      <rPr>
        <sz val="11"/>
        <color theme="1"/>
        <rFont val="Times New Roman"/>
        <family val="1"/>
        <charset val="204"/>
      </rPr>
      <t>заполнять в целых числах;</t>
    </r>
  </si>
  <si>
    <r>
      <rPr>
        <b/>
        <i/>
        <sz val="11"/>
        <color theme="1"/>
        <rFont val="Times New Roman"/>
        <family val="1"/>
        <charset val="204"/>
      </rPr>
      <t>Столбцы 13 - 19:</t>
    </r>
    <r>
      <rPr>
        <sz val="11"/>
        <color theme="1"/>
        <rFont val="Times New Roman"/>
        <family val="1"/>
        <charset val="204"/>
      </rPr>
      <t xml:space="preserve"> стоимость определять с точностью до 2 знаков после запятой;</t>
    </r>
  </si>
  <si>
    <r>
      <rPr>
        <b/>
        <i/>
        <sz val="11"/>
        <color theme="1"/>
        <rFont val="Times New Roman"/>
        <family val="1"/>
        <charset val="204"/>
      </rPr>
      <t xml:space="preserve">Столбец 8 </t>
    </r>
    <r>
      <rPr>
        <sz val="11"/>
        <color theme="1"/>
        <rFont val="Times New Roman"/>
        <family val="1"/>
        <charset val="204"/>
      </rPr>
      <t>- общая площадь МКД, состоящая из общей полезной площади жилых и нежилых помещений и  площади мест общего пользования (лестничных клеток, коридоров, холлов и т.п.);</t>
    </r>
  </si>
  <si>
    <r>
      <rPr>
        <b/>
        <i/>
        <sz val="11"/>
        <color theme="1"/>
        <rFont val="Times New Roman"/>
        <family val="1"/>
        <charset val="204"/>
      </rPr>
      <t xml:space="preserve">Столбец 9 </t>
    </r>
    <r>
      <rPr>
        <sz val="11"/>
        <color theme="1"/>
        <rFont val="Times New Roman"/>
        <family val="1"/>
        <charset val="204"/>
      </rPr>
      <t>-  площадь помещений МКД (всего), состоящая из общей полезной площади жилых и нежилых помещений;</t>
    </r>
  </si>
  <si>
    <r>
      <rPr>
        <b/>
        <i/>
        <sz val="11"/>
        <color theme="1"/>
        <rFont val="Times New Roman"/>
        <family val="1"/>
        <charset val="204"/>
      </rPr>
      <t>Столбец 10</t>
    </r>
    <r>
      <rPr>
        <sz val="11"/>
        <color theme="1"/>
        <rFont val="Times New Roman"/>
        <family val="1"/>
        <charset val="204"/>
      </rPr>
      <t xml:space="preserve"> -  общая полезная площадь жилых помещений, находящихся в муниципальной собственности;</t>
    </r>
  </si>
  <si>
    <r>
      <rPr>
        <b/>
        <i/>
        <sz val="11"/>
        <color theme="1"/>
        <rFont val="Times New Roman"/>
        <family val="1"/>
        <charset val="204"/>
      </rPr>
      <t>Столбец 11</t>
    </r>
    <r>
      <rPr>
        <sz val="11"/>
        <color theme="1"/>
        <rFont val="Times New Roman"/>
        <family val="1"/>
        <charset val="204"/>
      </rPr>
      <t xml:space="preserve"> -  общая полезная площадь жилых помещений, находящихся в собственности граждан;</t>
    </r>
  </si>
  <si>
    <r>
      <rPr>
        <b/>
        <i/>
        <sz val="11"/>
        <color theme="1"/>
        <rFont val="Times New Roman"/>
        <family val="1"/>
        <charset val="204"/>
      </rPr>
      <t>Столбец 9</t>
    </r>
    <r>
      <rPr>
        <sz val="11"/>
        <color theme="1"/>
        <rFont val="Times New Roman"/>
        <family val="1"/>
        <charset val="204"/>
      </rPr>
      <t xml:space="preserve"> = столбец 10 + столбец 11 + Общая полезная площадь нежилых помещений;</t>
    </r>
  </si>
  <si>
    <r>
      <rPr>
        <b/>
        <i/>
        <sz val="11"/>
        <color theme="1"/>
        <rFont val="Times New Roman"/>
        <family val="1"/>
        <charset val="204"/>
      </rPr>
      <t>Столбец 8</t>
    </r>
    <r>
      <rPr>
        <sz val="11"/>
        <color theme="1"/>
        <rFont val="Times New Roman"/>
        <family val="1"/>
        <charset val="204"/>
      </rPr>
      <t xml:space="preserve"> = столбец 9 + Общая полезная площадь мест общего пользования (лестничных клеток, коридоров, холлов и т.п.);</t>
    </r>
  </si>
  <si>
    <r>
      <rPr>
        <b/>
        <i/>
        <sz val="11"/>
        <color theme="1"/>
        <rFont val="Times New Roman"/>
        <family val="1"/>
        <charset val="204"/>
      </rPr>
      <t>Столбец 18</t>
    </r>
    <r>
      <rPr>
        <sz val="11"/>
        <color theme="1"/>
        <rFont val="Times New Roman"/>
        <family val="1"/>
        <charset val="204"/>
      </rPr>
      <t xml:space="preserve"> = столбец 13 / столбец 9.</t>
    </r>
  </si>
  <si>
    <r>
      <t xml:space="preserve">Согласно ст. 11 Закона Кемеровской области № 141-ОЗ от 26.12.2013 г., годовая стоимость работ по капитальному ремонту в пределах муниципального образования </t>
    </r>
    <r>
      <rPr>
        <b/>
        <sz val="11"/>
        <color theme="1"/>
        <rFont val="Times New Roman"/>
        <family val="1"/>
        <charset val="204"/>
      </rPr>
      <t>не должна превышать 80% от объема взносов на капитальный ремонт, поступивших региональному оператору за предшествующий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год</t>
    </r>
    <r>
      <rPr>
        <sz val="11"/>
        <color theme="1"/>
        <rFont val="Times New Roman"/>
        <family val="1"/>
        <charset val="204"/>
      </rPr>
      <t xml:space="preserve">. Средства, полученные региональным оператором от собственников помещений в одних многоквартирных домах, формирующих фонды капитального ремонта на счете, счетах регионального оператора, могут быть использованы </t>
    </r>
    <r>
      <rPr>
        <b/>
        <sz val="11"/>
        <color theme="1"/>
        <rFont val="Times New Roman"/>
        <family val="1"/>
        <charset val="204"/>
      </rPr>
      <t>на возвратной основе</t>
    </r>
    <r>
      <rPr>
        <sz val="11"/>
        <color theme="1"/>
        <rFont val="Times New Roman"/>
        <family val="1"/>
        <charset val="204"/>
      </rPr>
      <t xml:space="preserve"> для финансирования капитального ремонта общего имущества в других многоквартирных домах, собственники помещений в которых также формируют фонды капитального ремонта на счете, счетах этого же регионального оператора (п. 4 ст. 179 ЖК РФ). Возмещение региональному оператору средств, израсходованных на капитальный ремонт общего имущества в многоквартирном доме, в сумме, превышающей размер фонда капитального ремонта, осуществляется </t>
    </r>
    <r>
      <rPr>
        <b/>
        <sz val="11"/>
        <color theme="1"/>
        <rFont val="Times New Roman"/>
        <family val="1"/>
        <charset val="204"/>
      </rPr>
      <t>за счет последующих взносов на капитальный ремонт собственников помещений в этом многоквартирном доме</t>
    </r>
    <r>
      <rPr>
        <sz val="11"/>
        <color theme="1"/>
        <rFont val="Times New Roman"/>
        <family val="1"/>
        <charset val="204"/>
      </rPr>
      <t xml:space="preserve"> (п. 7 ст. 182 ЖК РФ).
</t>
    </r>
  </si>
  <si>
    <r>
      <t xml:space="preserve">Стоимость работ по капитальному ремонту общего имущества в многоквартирном доме </t>
    </r>
    <r>
      <rPr>
        <b/>
        <sz val="11"/>
        <color theme="1"/>
        <rFont val="Times New Roman"/>
        <family val="1"/>
        <charset val="204"/>
      </rPr>
      <t>не должна превышать размер предельной стоимости услуг и (или) работ</t>
    </r>
    <r>
      <rPr>
        <sz val="11"/>
        <color theme="1"/>
        <rFont val="Times New Roman"/>
        <family val="1"/>
        <charset val="204"/>
      </rPr>
      <t>, которая может оплачиваться региональным оператором за счет средств фонда капитального ремонта, сформированного исходя из минимального размера взноса на капитальный ремонт, указанной в Постановлении Коллегии Администрации Кемеровской области № 445 от 28.12.2015 г.</t>
    </r>
    <r>
      <rPr>
        <b/>
        <sz val="11"/>
        <color theme="1"/>
        <rFont val="Times New Roman"/>
        <family val="1"/>
        <charset val="204"/>
      </rPr>
      <t xml:space="preserve"> (</t>
    </r>
    <r>
      <rPr>
        <b/>
        <i/>
        <sz val="11"/>
        <color theme="1"/>
        <rFont val="Times New Roman"/>
        <family val="1"/>
        <charset val="204"/>
      </rPr>
      <t>столбцы 5-8, 10, 12, 14, 16, 18, 20, 22)</t>
    </r>
    <r>
      <rPr>
        <sz val="11"/>
        <color theme="1"/>
        <rFont val="Times New Roman"/>
        <family val="1"/>
        <charset val="204"/>
      </rPr>
      <t xml:space="preserve">.
</t>
    </r>
  </si>
  <si>
    <r>
      <rPr>
        <b/>
        <i/>
        <sz val="11"/>
        <color theme="1"/>
        <rFont val="Times New Roman"/>
        <family val="1"/>
        <charset val="204"/>
      </rPr>
      <t xml:space="preserve">Столбец 2: </t>
    </r>
    <r>
      <rPr>
        <sz val="11"/>
        <color theme="1"/>
        <rFont val="Times New Roman"/>
        <family val="1"/>
        <charset val="204"/>
      </rPr>
      <t>Наименование муниципального образования, улица, номер дома (</t>
    </r>
    <r>
      <rPr>
        <b/>
        <i/>
        <sz val="11"/>
        <color theme="1"/>
        <rFont val="Times New Roman"/>
        <family val="1"/>
        <charset val="204"/>
      </rPr>
      <t>пример:</t>
    </r>
    <r>
      <rPr>
        <sz val="11"/>
        <color theme="1"/>
        <rFont val="Times New Roman"/>
        <family val="1"/>
        <charset val="204"/>
      </rPr>
      <t xml:space="preserve"> г.Новокузнецк, ул.Ленина, 33);</t>
    </r>
  </si>
  <si>
    <r>
      <rPr>
        <b/>
        <i/>
        <sz val="11"/>
        <color theme="1"/>
        <rFont val="Times New Roman"/>
        <family val="1"/>
        <charset val="204"/>
      </rPr>
      <t xml:space="preserve">Столбец 3: </t>
    </r>
    <r>
      <rPr>
        <sz val="11"/>
        <color theme="1"/>
        <rFont val="Times New Roman"/>
        <family val="1"/>
        <charset val="204"/>
      </rPr>
      <t>значение принимается по столбцу 8 Приложения 1.1;</t>
    </r>
  </si>
  <si>
    <r>
      <t>Столбец 3а</t>
    </r>
    <r>
      <rPr>
        <sz val="11"/>
        <color theme="1"/>
        <rFont val="Times New Roman"/>
        <family val="1"/>
        <charset val="204"/>
      </rPr>
      <t xml:space="preserve"> = минимальный размер взноса на капитальный ремонт на территории КО*столбец 9 Приложения 1.1 (Площадь помещений МКД (всего))*ожидаемый период действия программы капитального ремонта (в месяцах);</t>
    </r>
  </si>
  <si>
    <r>
      <t>Столбец 4</t>
    </r>
    <r>
      <rPr>
        <sz val="11"/>
        <color theme="1"/>
        <rFont val="Times New Roman"/>
        <family val="1"/>
        <charset val="204"/>
      </rPr>
      <t>= столбец 5 + столбец 6 + столбец 7 + столбец 8 + столбец 10 + столбец 12 + столбец 14 + столбец 16 + столбец 18 + столбец 20+ столбец 22;</t>
    </r>
  </si>
  <si>
    <r>
      <rPr>
        <b/>
        <i/>
        <sz val="11"/>
        <color theme="1"/>
        <rFont val="Times New Roman"/>
        <family val="1"/>
        <charset val="204"/>
      </rPr>
      <t xml:space="preserve">Столбцы 4-8, 10, 12, 14, 16, 18, 20, 22: </t>
    </r>
    <r>
      <rPr>
        <sz val="11"/>
        <color theme="1"/>
        <rFont val="Times New Roman"/>
        <family val="1"/>
        <charset val="204"/>
      </rPr>
      <t>значения определять до 2-х знаков после запятой;</t>
    </r>
  </si>
  <si>
    <r>
      <rPr>
        <b/>
        <i/>
        <sz val="11"/>
        <color theme="1"/>
        <rFont val="Times New Roman"/>
        <family val="1"/>
        <charset val="204"/>
      </rPr>
      <t>Столбцы 9, 11, 13, 15, 17, 19, 21</t>
    </r>
    <r>
      <rPr>
        <i/>
        <sz val="11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 значения определять в целых числах;</t>
    </r>
  </si>
  <si>
    <r>
      <rPr>
        <b/>
        <i/>
        <sz val="11"/>
        <color theme="1"/>
        <rFont val="Times New Roman"/>
        <family val="1"/>
        <charset val="204"/>
      </rPr>
      <t xml:space="preserve">Столбец 22: </t>
    </r>
    <r>
      <rPr>
        <sz val="11"/>
        <color theme="1"/>
        <rFont val="Times New Roman"/>
        <family val="1"/>
        <charset val="204"/>
      </rPr>
      <t>значение определяется в размере 2,14% от стоимости строительно-монтажных работ</t>
    </r>
    <r>
      <rPr>
        <b/>
        <sz val="11"/>
        <color theme="1"/>
        <rFont val="Times New Roman"/>
        <family val="1"/>
        <charset val="204"/>
      </rPr>
      <t xml:space="preserve"> (сумма столбцов 5-8, 10, 12, 14, 16, 18). </t>
    </r>
    <r>
      <rPr>
        <i/>
        <sz val="11"/>
        <color theme="1"/>
        <rFont val="Times New Roman"/>
        <family val="1"/>
        <charset val="204"/>
      </rPr>
      <t xml:space="preserve">На проектные работы (столбец 20) строительный контроль </t>
    </r>
    <r>
      <rPr>
        <b/>
        <i/>
        <sz val="11"/>
        <color theme="1"/>
        <rFont val="Times New Roman"/>
        <family val="1"/>
        <charset val="204"/>
      </rPr>
      <t>не начисляется</t>
    </r>
    <r>
      <rPr>
        <i/>
        <sz val="11"/>
        <color theme="1"/>
        <rFont val="Times New Roman"/>
        <family val="1"/>
        <charset val="204"/>
      </rPr>
      <t>.</t>
    </r>
  </si>
  <si>
    <r>
      <rPr>
        <b/>
        <i/>
        <sz val="11"/>
        <color theme="1"/>
        <rFont val="Times New Roman"/>
        <family val="1"/>
        <charset val="204"/>
      </rPr>
      <t xml:space="preserve">Столбец 19: </t>
    </r>
    <r>
      <rPr>
        <sz val="11"/>
        <color theme="1"/>
        <rFont val="Times New Roman"/>
        <family val="1"/>
        <charset val="204"/>
      </rPr>
      <t xml:space="preserve">заполняется Фондом капитального ремонта </t>
    </r>
    <r>
      <rPr>
        <i/>
        <sz val="11"/>
        <color theme="1"/>
        <rFont val="Times New Roman"/>
        <family val="1"/>
        <charset val="204"/>
      </rPr>
      <t xml:space="preserve">(муниципалитетам - </t>
    </r>
    <r>
      <rPr>
        <b/>
        <i/>
        <sz val="11"/>
        <color theme="1"/>
        <rFont val="Times New Roman"/>
        <family val="1"/>
        <charset val="204"/>
      </rPr>
      <t>не заполнять!</t>
    </r>
    <r>
      <rPr>
        <i/>
        <sz val="11"/>
        <color theme="1"/>
        <rFont val="Times New Roman"/>
        <family val="1"/>
        <charset val="204"/>
      </rPr>
      <t>)</t>
    </r>
    <r>
      <rPr>
        <sz val="11"/>
        <color theme="1"/>
        <rFont val="Times New Roman"/>
        <family val="1"/>
        <charset val="204"/>
      </rPr>
      <t>;</t>
    </r>
  </si>
  <si>
    <t>-</t>
  </si>
  <si>
    <t>панель</t>
  </si>
  <si>
    <t>кирпич</t>
  </si>
  <si>
    <t>Итого по Крапивинскому муниципальному району за 2017 г.</t>
  </si>
  <si>
    <t>Итого по Крапивинскому муниципальному району за 2018 г.</t>
  </si>
  <si>
    <t>Итого по Крапивинскому муниципальному району за 2019 г.</t>
  </si>
  <si>
    <t>пгт. Зеленогорский,                                                   ул. Центральная, д.406</t>
  </si>
  <si>
    <t>с. Барачаты,                                                                    ул. Октябрьская, д.7</t>
  </si>
  <si>
    <t>пгт. Зеленогорский,                                                         ул. Центральная, д.3</t>
  </si>
  <si>
    <t>пгт. Зеленогорский,                                            ул. Центральная, д.66</t>
  </si>
  <si>
    <t>пгт. Зеленогорский,                                                         ул. Центральная, д83</t>
  </si>
  <si>
    <t>пгт. Зеленогорский,                                                         ул. Центральная, д.4в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</si>
</sst>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0" fillId="0" borderId="0"/>
  </cellStyleXfs>
  <cellXfs count="200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5" fillId="0" borderId="0" xfId="0" applyFont="1" applyFill="1"/>
    <xf numFmtId="3" fontId="1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5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/>
    <xf numFmtId="0" fontId="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1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 applyProtection="1">
      <alignment horizontal="center" wrapText="1"/>
      <protection locked="0"/>
    </xf>
    <xf numFmtId="3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165" fontId="16" fillId="0" borderId="0" xfId="0" applyNumberFormat="1" applyFont="1" applyFill="1" applyAlignment="1">
      <alignment horizontal="center" vertical="center" wrapText="1"/>
    </xf>
    <xf numFmtId="165" fontId="17" fillId="0" borderId="0" xfId="0" applyNumberFormat="1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wrapText="1"/>
    </xf>
    <xf numFmtId="164" fontId="9" fillId="0" borderId="8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/>
    </xf>
    <xf numFmtId="0" fontId="5" fillId="0" borderId="0" xfId="0" applyFont="1" applyFill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18" fillId="0" borderId="0" xfId="0" applyFont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textRotation="90" wrapText="1"/>
    </xf>
    <xf numFmtId="4" fontId="1" fillId="0" borderId="7" xfId="0" applyNumberFormat="1" applyFont="1" applyFill="1" applyBorder="1" applyAlignment="1">
      <alignment horizontal="center" vertical="center" textRotation="90" wrapText="1"/>
    </xf>
    <xf numFmtId="4" fontId="1" fillId="0" borderId="6" xfId="0" applyNumberFormat="1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 wrapText="1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/>
    </xf>
    <xf numFmtId="1" fontId="23" fillId="0" borderId="1" xfId="0" applyNumberFormat="1" applyFont="1" applyFill="1" applyBorder="1" applyAlignment="1">
      <alignment horizontal="center"/>
    </xf>
    <xf numFmtId="164" fontId="23" fillId="0" borderId="3" xfId="0" applyNumberFormat="1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 wrapText="1"/>
    </xf>
    <xf numFmtId="4" fontId="23" fillId="0" borderId="0" xfId="0" applyNumberFormat="1" applyFont="1" applyFill="1"/>
    <xf numFmtId="0" fontId="23" fillId="0" borderId="0" xfId="0" applyFont="1" applyFill="1"/>
  </cellXfs>
  <cellStyles count="4">
    <cellStyle name="Excel Built-in Normal" xfId="2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28"/>
  <sheetViews>
    <sheetView tabSelected="1" topLeftCell="D1" zoomScaleNormal="100" workbookViewId="0">
      <selection activeCell="C26" sqref="C26"/>
    </sheetView>
  </sheetViews>
  <sheetFormatPr defaultColWidth="9.140625" defaultRowHeight="15"/>
  <cols>
    <col min="1" max="1" width="5.5703125" style="33" customWidth="1"/>
    <col min="2" max="2" width="5.42578125" style="23" customWidth="1"/>
    <col min="3" max="3" width="32.85546875" style="23" customWidth="1"/>
    <col min="4" max="4" width="6.28515625" style="23" customWidth="1"/>
    <col min="5" max="5" width="5.85546875" style="23" customWidth="1"/>
    <col min="6" max="6" width="14.28515625" style="23" customWidth="1"/>
    <col min="7" max="7" width="4.85546875" style="23" customWidth="1"/>
    <col min="8" max="8" width="4.28515625" style="23" customWidth="1"/>
    <col min="9" max="9" width="10.85546875" style="23" customWidth="1"/>
    <col min="10" max="10" width="10.7109375" style="23" customWidth="1"/>
    <col min="11" max="11" width="12.42578125" style="23" customWidth="1"/>
    <col min="12" max="12" width="11.85546875" style="23" customWidth="1"/>
    <col min="13" max="13" width="13.5703125" style="23" customWidth="1"/>
    <col min="14" max="14" width="14.140625" style="23" customWidth="1"/>
    <col min="15" max="15" width="7" style="23" customWidth="1"/>
    <col min="16" max="16" width="11.5703125" style="23" customWidth="1"/>
    <col min="17" max="17" width="8.85546875" style="23" customWidth="1"/>
    <col min="18" max="18" width="13.85546875" style="23" customWidth="1"/>
    <col min="19" max="19" width="10.42578125" style="23" customWidth="1"/>
    <col min="20" max="20" width="14.5703125" style="26" customWidth="1"/>
    <col min="21" max="21" width="12.28515625" style="23" customWidth="1"/>
    <col min="22" max="22" width="19.140625" style="52" hidden="1" customWidth="1"/>
    <col min="23" max="23" width="17.140625" style="23" hidden="1" customWidth="1"/>
    <col min="24" max="24" width="12.85546875" style="23" customWidth="1"/>
    <col min="25" max="25" width="14.42578125" style="23" customWidth="1"/>
    <col min="26" max="16384" width="9.140625" style="23"/>
  </cols>
  <sheetData>
    <row r="1" spans="1:23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33" t="s">
        <v>70</v>
      </c>
      <c r="T1" s="133"/>
      <c r="U1" s="133"/>
    </row>
    <row r="2" spans="1:23" ht="15" customHeight="1"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2"/>
      <c r="S2" s="12"/>
      <c r="T2" s="35"/>
      <c r="U2" s="11"/>
    </row>
    <row r="3" spans="1:23" ht="15.75">
      <c r="B3" s="141" t="s">
        <v>42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3" ht="15.75">
      <c r="B4" s="141" t="s">
        <v>43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3" ht="15.75">
      <c r="B5" s="141" t="s">
        <v>65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</row>
    <row r="6" spans="1:23">
      <c r="B6" s="14"/>
      <c r="C6" s="15"/>
      <c r="D6" s="14"/>
      <c r="E6" s="14"/>
      <c r="F6" s="15"/>
      <c r="G6" s="15"/>
      <c r="H6" s="13"/>
      <c r="I6" s="13"/>
      <c r="J6" s="13"/>
      <c r="K6" s="13"/>
      <c r="L6" s="13"/>
      <c r="M6" s="13"/>
      <c r="N6" s="13"/>
      <c r="O6" s="13"/>
      <c r="P6" s="13"/>
      <c r="Q6" s="13"/>
      <c r="R6" s="12"/>
      <c r="S6" s="12"/>
      <c r="T6" s="35"/>
      <c r="U6" s="11"/>
    </row>
    <row r="7" spans="1:23" ht="15" customHeight="1">
      <c r="B7" s="142" t="s">
        <v>44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ht="15" customHeight="1">
      <c r="B8" s="142" t="s">
        <v>66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ht="15" customHeight="1">
      <c r="B9" s="12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6"/>
      <c r="S9" s="16"/>
    </row>
    <row r="10" spans="1:23" ht="20.45" customHeight="1">
      <c r="A10" s="153" t="s">
        <v>12</v>
      </c>
      <c r="B10" s="136" t="s">
        <v>12</v>
      </c>
      <c r="C10" s="136" t="s">
        <v>51</v>
      </c>
      <c r="D10" s="159" t="s">
        <v>26</v>
      </c>
      <c r="E10" s="160"/>
      <c r="F10" s="136" t="s">
        <v>27</v>
      </c>
      <c r="G10" s="143" t="s">
        <v>28</v>
      </c>
      <c r="H10" s="143" t="s">
        <v>29</v>
      </c>
      <c r="I10" s="136" t="s">
        <v>30</v>
      </c>
      <c r="J10" s="149" t="s">
        <v>31</v>
      </c>
      <c r="K10" s="150"/>
      <c r="L10" s="151"/>
      <c r="M10" s="143" t="s">
        <v>52</v>
      </c>
      <c r="N10" s="152" t="s">
        <v>17</v>
      </c>
      <c r="O10" s="150"/>
      <c r="P10" s="150"/>
      <c r="Q10" s="150"/>
      <c r="R10" s="151"/>
      <c r="S10" s="143" t="s">
        <v>45</v>
      </c>
      <c r="T10" s="156" t="s">
        <v>32</v>
      </c>
      <c r="U10" s="136" t="s">
        <v>33</v>
      </c>
    </row>
    <row r="11" spans="1:23" ht="15" customHeight="1">
      <c r="A11" s="154"/>
      <c r="B11" s="137"/>
      <c r="C11" s="137"/>
      <c r="D11" s="143" t="s">
        <v>34</v>
      </c>
      <c r="E11" s="143" t="s">
        <v>35</v>
      </c>
      <c r="F11" s="137"/>
      <c r="G11" s="144"/>
      <c r="H11" s="144"/>
      <c r="I11" s="147"/>
      <c r="J11" s="136" t="s">
        <v>36</v>
      </c>
      <c r="K11" s="161" t="s">
        <v>54</v>
      </c>
      <c r="L11" s="143" t="s">
        <v>37</v>
      </c>
      <c r="M11" s="144"/>
      <c r="N11" s="136" t="s">
        <v>22</v>
      </c>
      <c r="O11" s="146" t="s">
        <v>38</v>
      </c>
      <c r="P11" s="146"/>
      <c r="Q11" s="146"/>
      <c r="R11" s="146"/>
      <c r="S11" s="144"/>
      <c r="T11" s="157"/>
      <c r="U11" s="137"/>
    </row>
    <row r="12" spans="1:23" ht="75.599999999999994" customHeight="1">
      <c r="A12" s="154"/>
      <c r="B12" s="137"/>
      <c r="C12" s="137"/>
      <c r="D12" s="144"/>
      <c r="E12" s="144"/>
      <c r="F12" s="137"/>
      <c r="G12" s="144"/>
      <c r="H12" s="144"/>
      <c r="I12" s="148"/>
      <c r="J12" s="138"/>
      <c r="K12" s="162"/>
      <c r="L12" s="145"/>
      <c r="M12" s="145"/>
      <c r="N12" s="138"/>
      <c r="O12" s="99" t="s">
        <v>39</v>
      </c>
      <c r="P12" s="99" t="s">
        <v>49</v>
      </c>
      <c r="Q12" s="99" t="s">
        <v>50</v>
      </c>
      <c r="R12" s="99" t="s">
        <v>40</v>
      </c>
      <c r="S12" s="145"/>
      <c r="T12" s="158"/>
      <c r="U12" s="137"/>
    </row>
    <row r="13" spans="1:23" ht="18" customHeight="1">
      <c r="A13" s="155"/>
      <c r="B13" s="138"/>
      <c r="C13" s="138"/>
      <c r="D13" s="145"/>
      <c r="E13" s="145"/>
      <c r="F13" s="138"/>
      <c r="G13" s="145"/>
      <c r="H13" s="145"/>
      <c r="I13" s="101" t="s">
        <v>10</v>
      </c>
      <c r="J13" s="31" t="s">
        <v>10</v>
      </c>
      <c r="K13" s="102" t="s">
        <v>53</v>
      </c>
      <c r="L13" s="31" t="s">
        <v>10</v>
      </c>
      <c r="M13" s="31" t="s">
        <v>25</v>
      </c>
      <c r="N13" s="31" t="s">
        <v>8</v>
      </c>
      <c r="O13" s="31" t="s">
        <v>8</v>
      </c>
      <c r="P13" s="31" t="s">
        <v>8</v>
      </c>
      <c r="Q13" s="31" t="s">
        <v>8</v>
      </c>
      <c r="R13" s="31" t="s">
        <v>8</v>
      </c>
      <c r="S13" s="100" t="s">
        <v>41</v>
      </c>
      <c r="T13" s="32" t="s">
        <v>41</v>
      </c>
      <c r="U13" s="138"/>
    </row>
    <row r="14" spans="1:23">
      <c r="A14" s="104"/>
      <c r="B14" s="7">
        <v>1</v>
      </c>
      <c r="C14" s="7">
        <v>2</v>
      </c>
      <c r="D14" s="7">
        <v>3</v>
      </c>
      <c r="E14" s="7">
        <v>4</v>
      </c>
      <c r="F14" s="7">
        <v>5</v>
      </c>
      <c r="G14" s="7">
        <v>6</v>
      </c>
      <c r="H14" s="7">
        <v>7</v>
      </c>
      <c r="I14" s="89">
        <v>8</v>
      </c>
      <c r="J14" s="7">
        <v>9</v>
      </c>
      <c r="K14" s="92">
        <v>10</v>
      </c>
      <c r="L14" s="7">
        <v>11</v>
      </c>
      <c r="M14" s="7">
        <v>12</v>
      </c>
      <c r="N14" s="7">
        <v>13</v>
      </c>
      <c r="O14" s="7">
        <v>14</v>
      </c>
      <c r="P14" s="7">
        <v>15</v>
      </c>
      <c r="Q14" s="7">
        <v>16</v>
      </c>
      <c r="R14" s="7">
        <v>17</v>
      </c>
      <c r="S14" s="7">
        <v>18</v>
      </c>
      <c r="T14" s="30">
        <v>19</v>
      </c>
      <c r="U14" s="7">
        <v>20</v>
      </c>
    </row>
    <row r="15" spans="1:23" s="42" customFormat="1" ht="32.450000000000003" hidden="1" customHeight="1">
      <c r="A15" s="40"/>
      <c r="B15" s="139" t="s">
        <v>61</v>
      </c>
      <c r="C15" s="140"/>
      <c r="D15" s="44" t="s">
        <v>46</v>
      </c>
      <c r="E15" s="44" t="s">
        <v>46</v>
      </c>
      <c r="F15" s="44" t="s">
        <v>46</v>
      </c>
      <c r="G15" s="44" t="s">
        <v>46</v>
      </c>
      <c r="H15" s="44" t="s">
        <v>46</v>
      </c>
      <c r="I15" s="90">
        <f t="shared" ref="I15:Q15" si="0">I16+I19+I22</f>
        <v>29370.160000000003</v>
      </c>
      <c r="J15" s="80">
        <f t="shared" si="0"/>
        <v>23510.02</v>
      </c>
      <c r="K15" s="93">
        <f t="shared" si="0"/>
        <v>48.2</v>
      </c>
      <c r="L15" s="80">
        <f t="shared" si="0"/>
        <v>23461.83</v>
      </c>
      <c r="M15" s="81">
        <f t="shared" si="0"/>
        <v>1023</v>
      </c>
      <c r="N15" s="45">
        <f>N16+N19+N22</f>
        <v>29725917.199339997</v>
      </c>
      <c r="O15" s="45">
        <f t="shared" si="0"/>
        <v>0</v>
      </c>
      <c r="P15" s="45">
        <f t="shared" si="0"/>
        <v>0</v>
      </c>
      <c r="Q15" s="45">
        <f t="shared" si="0"/>
        <v>0</v>
      </c>
      <c r="R15" s="45">
        <f>R16+R19+R22</f>
        <v>29725917.199339997</v>
      </c>
      <c r="S15" s="45">
        <f>N15/J15</f>
        <v>1264.3935309004414</v>
      </c>
      <c r="T15" s="45"/>
      <c r="U15" s="44" t="s">
        <v>46</v>
      </c>
      <c r="V15" s="45" t="e">
        <f>V16+V19+V22+#REF!+#REF!+#REF!+#REF!+#REF!+#REF!+#REF!+#REF!+#REF!+#REF!+#REF!+#REF!+#REF!+#REF!+#REF!+#REF!+#REF!+#REF!+#REF!+#REF!+#REF!+#REF!+#REF!+#REF!+#REF!+#REF!+#REF!+#REF!+#REF!</f>
        <v>#REF!</v>
      </c>
      <c r="W15" s="43" t="e">
        <f>V15/J15</f>
        <v>#REF!</v>
      </c>
    </row>
    <row r="16" spans="1:23" s="42" customFormat="1" ht="32.450000000000003" hidden="1" customHeight="1">
      <c r="A16" s="40"/>
      <c r="B16" s="134" t="s">
        <v>101</v>
      </c>
      <c r="C16" s="135"/>
      <c r="D16" s="44" t="s">
        <v>46</v>
      </c>
      <c r="E16" s="44" t="s">
        <v>46</v>
      </c>
      <c r="F16" s="44" t="s">
        <v>46</v>
      </c>
      <c r="G16" s="44" t="s">
        <v>46</v>
      </c>
      <c r="H16" s="44" t="s">
        <v>46</v>
      </c>
      <c r="I16" s="90">
        <f t="shared" ref="I16:Q16" si="1">SUM(I17:I18)</f>
        <v>4570.6000000000004</v>
      </c>
      <c r="J16" s="80">
        <f t="shared" si="1"/>
        <v>3897.7000000000003</v>
      </c>
      <c r="K16" s="93">
        <f t="shared" si="1"/>
        <v>48.2</v>
      </c>
      <c r="L16" s="80">
        <f t="shared" si="1"/>
        <v>3849.5</v>
      </c>
      <c r="M16" s="81">
        <f t="shared" si="1"/>
        <v>209</v>
      </c>
      <c r="N16" s="45">
        <f>SUM(N17:N18)</f>
        <v>7461733.6193399988</v>
      </c>
      <c r="O16" s="45">
        <f t="shared" si="1"/>
        <v>0</v>
      </c>
      <c r="P16" s="45">
        <f t="shared" si="1"/>
        <v>0</v>
      </c>
      <c r="Q16" s="45">
        <f t="shared" si="1"/>
        <v>0</v>
      </c>
      <c r="R16" s="45">
        <f>SUM(R17:R18)</f>
        <v>7461733.6193399988</v>
      </c>
      <c r="S16" s="45">
        <f>N16/J16</f>
        <v>1914.3940322087381</v>
      </c>
      <c r="T16" s="45"/>
      <c r="U16" s="44" t="s">
        <v>46</v>
      </c>
      <c r="V16" s="79">
        <f>SUM(V17:V18)</f>
        <v>0</v>
      </c>
      <c r="W16" s="42">
        <f>V16/J16</f>
        <v>0</v>
      </c>
    </row>
    <row r="17" spans="1:23" s="11" customFormat="1" ht="32.450000000000003" hidden="1" customHeight="1">
      <c r="A17" s="123">
        <v>1</v>
      </c>
      <c r="B17" s="122">
        <v>1</v>
      </c>
      <c r="C17" s="126" t="s">
        <v>104</v>
      </c>
      <c r="D17" s="36">
        <v>1976</v>
      </c>
      <c r="E17" s="36">
        <v>2009</v>
      </c>
      <c r="F17" s="36" t="s">
        <v>99</v>
      </c>
      <c r="G17" s="36">
        <v>5</v>
      </c>
      <c r="H17" s="36">
        <v>4</v>
      </c>
      <c r="I17" s="95">
        <v>4356.1000000000004</v>
      </c>
      <c r="J17" s="82">
        <f>K17+L17</f>
        <v>3697.8</v>
      </c>
      <c r="K17" s="98">
        <v>0</v>
      </c>
      <c r="L17" s="82">
        <v>3697.8</v>
      </c>
      <c r="M17" s="38">
        <v>202</v>
      </c>
      <c r="N17" s="54">
        <f t="shared" ref="N17:N18" si="2">O17+P17+Q17+R17</f>
        <v>7015009.0083399992</v>
      </c>
      <c r="O17" s="54">
        <v>0</v>
      </c>
      <c r="P17" s="54">
        <v>0</v>
      </c>
      <c r="Q17" s="54">
        <v>0</v>
      </c>
      <c r="R17" s="72">
        <f>'Прил.1.2-реестр дом'!F11</f>
        <v>7015009.0083399992</v>
      </c>
      <c r="S17" s="72">
        <f>N17/J17</f>
        <v>1897.0763719887498</v>
      </c>
      <c r="T17" s="72"/>
      <c r="U17" s="73">
        <v>43100</v>
      </c>
      <c r="V17" s="71">
        <f>T17*J17</f>
        <v>0</v>
      </c>
    </row>
    <row r="18" spans="1:23" s="11" customFormat="1" ht="32.450000000000003" hidden="1" customHeight="1">
      <c r="A18" s="123">
        <v>2</v>
      </c>
      <c r="B18" s="122">
        <v>2</v>
      </c>
      <c r="C18" s="126" t="s">
        <v>105</v>
      </c>
      <c r="D18" s="36">
        <v>1964</v>
      </c>
      <c r="E18" s="36" t="s">
        <v>98</v>
      </c>
      <c r="F18" s="36" t="s">
        <v>100</v>
      </c>
      <c r="G18" s="36">
        <v>2</v>
      </c>
      <c r="H18" s="36">
        <v>1</v>
      </c>
      <c r="I18" s="95">
        <v>214.5</v>
      </c>
      <c r="J18" s="82">
        <f>K18+L18</f>
        <v>199.89999999999998</v>
      </c>
      <c r="K18" s="98">
        <v>48.2</v>
      </c>
      <c r="L18" s="82">
        <v>151.69999999999999</v>
      </c>
      <c r="M18" s="38">
        <v>7</v>
      </c>
      <c r="N18" s="54">
        <f t="shared" si="2"/>
        <v>446724.61099999998</v>
      </c>
      <c r="O18" s="54">
        <v>0</v>
      </c>
      <c r="P18" s="54">
        <v>0</v>
      </c>
      <c r="Q18" s="54">
        <v>0</v>
      </c>
      <c r="R18" s="72">
        <f>'Прил.1.2-реестр дом'!F12</f>
        <v>446724.61099999998</v>
      </c>
      <c r="S18" s="72">
        <f t="shared" ref="S18" si="3">N18/J18</f>
        <v>2234.7404252126066</v>
      </c>
      <c r="T18" s="72"/>
      <c r="U18" s="73">
        <v>43100</v>
      </c>
      <c r="V18" s="71">
        <f t="shared" ref="V18" si="4">T18*J18</f>
        <v>0</v>
      </c>
    </row>
    <row r="19" spans="1:23" s="42" customFormat="1" ht="32.450000000000003" customHeight="1">
      <c r="A19" s="40"/>
      <c r="B19" s="134" t="s">
        <v>102</v>
      </c>
      <c r="C19" s="135"/>
      <c r="D19" s="130" t="s">
        <v>46</v>
      </c>
      <c r="E19" s="50" t="s">
        <v>46</v>
      </c>
      <c r="F19" s="50" t="s">
        <v>46</v>
      </c>
      <c r="G19" s="50" t="s">
        <v>46</v>
      </c>
      <c r="H19" s="50" t="s">
        <v>46</v>
      </c>
      <c r="I19" s="91">
        <f>SUM(I20:I21)</f>
        <v>11998.59</v>
      </c>
      <c r="J19" s="91">
        <f t="shared" ref="J19:T19" si="5">SUM(J20:J21)</f>
        <v>9305.9</v>
      </c>
      <c r="K19" s="91">
        <f t="shared" si="5"/>
        <v>0</v>
      </c>
      <c r="L19" s="91">
        <f t="shared" si="5"/>
        <v>9305.91</v>
      </c>
      <c r="M19" s="91">
        <f t="shared" si="5"/>
        <v>418</v>
      </c>
      <c r="N19" s="91">
        <f t="shared" si="5"/>
        <v>11017523.809999999</v>
      </c>
      <c r="O19" s="91">
        <f t="shared" si="5"/>
        <v>0</v>
      </c>
      <c r="P19" s="91">
        <f t="shared" si="5"/>
        <v>0</v>
      </c>
      <c r="Q19" s="91">
        <f t="shared" si="5"/>
        <v>0</v>
      </c>
      <c r="R19" s="91">
        <f t="shared" si="5"/>
        <v>11017523.809999999</v>
      </c>
      <c r="S19" s="91">
        <f t="shared" si="5"/>
        <v>0</v>
      </c>
      <c r="T19" s="91">
        <f t="shared" si="5"/>
        <v>1503434</v>
      </c>
      <c r="U19" s="50" t="s">
        <v>46</v>
      </c>
      <c r="V19" s="78">
        <f>SUM(V21:V21)</f>
        <v>5212050000</v>
      </c>
      <c r="W19" s="43">
        <f>V19/J19</f>
        <v>560080.16419690731</v>
      </c>
    </row>
    <row r="20" spans="1:23" s="199" customFormat="1" ht="32.450000000000003" customHeight="1">
      <c r="A20" s="185">
        <v>3</v>
      </c>
      <c r="B20" s="186">
        <v>1</v>
      </c>
      <c r="C20" s="187" t="s">
        <v>109</v>
      </c>
      <c r="D20" s="188">
        <v>1978</v>
      </c>
      <c r="E20" s="189"/>
      <c r="F20" s="189" t="s">
        <v>99</v>
      </c>
      <c r="G20" s="190">
        <v>5</v>
      </c>
      <c r="H20" s="190">
        <v>8</v>
      </c>
      <c r="I20" s="191">
        <v>7168.19</v>
      </c>
      <c r="J20" s="192">
        <f>K20+L20</f>
        <v>5831.2</v>
      </c>
      <c r="K20" s="193">
        <v>0</v>
      </c>
      <c r="L20" s="192">
        <v>5831.2</v>
      </c>
      <c r="M20" s="194">
        <v>279</v>
      </c>
      <c r="N20" s="195">
        <v>7953323.8099999996</v>
      </c>
      <c r="O20" s="195">
        <v>0</v>
      </c>
      <c r="P20" s="195">
        <v>0</v>
      </c>
      <c r="Q20" s="195">
        <v>0</v>
      </c>
      <c r="R20" s="195">
        <v>7953323.8099999996</v>
      </c>
      <c r="S20" s="195"/>
      <c r="T20" s="196">
        <v>3434</v>
      </c>
      <c r="U20" s="189">
        <v>43465</v>
      </c>
      <c r="V20" s="197"/>
      <c r="W20" s="198"/>
    </row>
    <row r="21" spans="1:23" s="11" customFormat="1" ht="32.450000000000003" customHeight="1">
      <c r="A21" s="66">
        <v>4</v>
      </c>
      <c r="B21" s="59">
        <v>2</v>
      </c>
      <c r="C21" s="127" t="s">
        <v>108</v>
      </c>
      <c r="D21" s="74">
        <v>1993</v>
      </c>
      <c r="E21" s="36" t="s">
        <v>98</v>
      </c>
      <c r="F21" s="36" t="s">
        <v>99</v>
      </c>
      <c r="G21" s="75">
        <v>9</v>
      </c>
      <c r="H21" s="39">
        <v>2</v>
      </c>
      <c r="I21" s="96">
        <v>4830.3999999999996</v>
      </c>
      <c r="J21" s="77">
        <v>3474.7</v>
      </c>
      <c r="K21" s="94">
        <v>0</v>
      </c>
      <c r="L21" s="77">
        <v>3474.71</v>
      </c>
      <c r="M21" s="76">
        <v>139</v>
      </c>
      <c r="N21" s="54">
        <v>3064200</v>
      </c>
      <c r="O21" s="54">
        <v>0</v>
      </c>
      <c r="P21" s="54">
        <v>0</v>
      </c>
      <c r="Q21" s="54">
        <v>0</v>
      </c>
      <c r="R21" s="54">
        <v>3064200</v>
      </c>
      <c r="S21" s="72">
        <v>0</v>
      </c>
      <c r="T21" s="54">
        <v>1500000</v>
      </c>
      <c r="U21" s="73">
        <v>43465</v>
      </c>
      <c r="V21" s="71">
        <f>T21*J21</f>
        <v>5212050000</v>
      </c>
      <c r="W21" s="35"/>
    </row>
    <row r="22" spans="1:23" s="42" customFormat="1" ht="32.450000000000003" customHeight="1">
      <c r="A22" s="40"/>
      <c r="B22" s="134" t="s">
        <v>103</v>
      </c>
      <c r="C22" s="135"/>
      <c r="D22" s="51" t="s">
        <v>46</v>
      </c>
      <c r="E22" s="51" t="s">
        <v>46</v>
      </c>
      <c r="F22" s="51" t="s">
        <v>46</v>
      </c>
      <c r="G22" s="51" t="s">
        <v>46</v>
      </c>
      <c r="H22" s="51" t="s">
        <v>46</v>
      </c>
      <c r="I22" s="97">
        <f>SUM(I23:I24)</f>
        <v>12800.970000000001</v>
      </c>
      <c r="J22" s="97">
        <f t="shared" ref="J22:U22" si="6">SUM(J23:J24)</f>
        <v>10306.42</v>
      </c>
      <c r="K22" s="97">
        <f t="shared" si="6"/>
        <v>0</v>
      </c>
      <c r="L22" s="97">
        <f t="shared" si="6"/>
        <v>10306.42</v>
      </c>
      <c r="M22" s="97">
        <f t="shared" si="6"/>
        <v>396</v>
      </c>
      <c r="N22" s="97">
        <f t="shared" si="6"/>
        <v>11246659.77</v>
      </c>
      <c r="O22" s="97">
        <f t="shared" si="6"/>
        <v>0</v>
      </c>
      <c r="P22" s="97">
        <f t="shared" si="6"/>
        <v>0</v>
      </c>
      <c r="Q22" s="97">
        <f t="shared" si="6"/>
        <v>0</v>
      </c>
      <c r="R22" s="97">
        <f t="shared" si="6"/>
        <v>11246659.77</v>
      </c>
      <c r="S22" s="97">
        <f t="shared" si="6"/>
        <v>0</v>
      </c>
      <c r="T22" s="97">
        <f t="shared" si="6"/>
        <v>7892</v>
      </c>
      <c r="U22" s="97">
        <f t="shared" si="6"/>
        <v>87660</v>
      </c>
      <c r="V22" s="53">
        <f>SUM(V23:V23)</f>
        <v>0</v>
      </c>
      <c r="W22" s="43">
        <f>V22/J22</f>
        <v>0</v>
      </c>
    </row>
    <row r="23" spans="1:23" s="11" customFormat="1" ht="32.450000000000003" customHeight="1">
      <c r="A23" s="123">
        <v>5</v>
      </c>
      <c r="B23" s="124">
        <v>2</v>
      </c>
      <c r="C23" s="127" t="s">
        <v>106</v>
      </c>
      <c r="D23" s="74">
        <v>1979</v>
      </c>
      <c r="E23" s="36" t="s">
        <v>98</v>
      </c>
      <c r="F23" s="36" t="s">
        <v>99</v>
      </c>
      <c r="G23" s="75">
        <v>5</v>
      </c>
      <c r="H23" s="39">
        <v>6</v>
      </c>
      <c r="I23" s="96">
        <v>7105</v>
      </c>
      <c r="J23" s="77">
        <f>K23+L23</f>
        <v>5113.55</v>
      </c>
      <c r="K23" s="94">
        <v>0</v>
      </c>
      <c r="L23" s="77">
        <v>5113.55</v>
      </c>
      <c r="M23" s="76">
        <v>204</v>
      </c>
      <c r="N23" s="54">
        <v>6354920.71</v>
      </c>
      <c r="O23" s="54">
        <v>0</v>
      </c>
      <c r="P23" s="54">
        <v>0</v>
      </c>
      <c r="Q23" s="54">
        <v>0</v>
      </c>
      <c r="R23" s="54">
        <v>6354920.71</v>
      </c>
      <c r="S23" s="72"/>
      <c r="T23" s="54">
        <v>3946</v>
      </c>
      <c r="U23" s="73">
        <v>43830</v>
      </c>
      <c r="V23" s="71"/>
    </row>
    <row r="24" spans="1:23" s="11" customFormat="1" ht="32.450000000000003" customHeight="1">
      <c r="A24" s="123">
        <v>4</v>
      </c>
      <c r="B24" s="125">
        <v>1</v>
      </c>
      <c r="C24" s="128" t="s">
        <v>107</v>
      </c>
      <c r="D24" s="37">
        <v>1979</v>
      </c>
      <c r="E24" s="37" t="s">
        <v>98</v>
      </c>
      <c r="F24" s="36" t="s">
        <v>99</v>
      </c>
      <c r="G24" s="37">
        <v>5</v>
      </c>
      <c r="H24" s="37">
        <v>6</v>
      </c>
      <c r="I24" s="85">
        <v>5695.97</v>
      </c>
      <c r="J24" s="83">
        <f>K24+L24</f>
        <v>5192.87</v>
      </c>
      <c r="K24" s="98">
        <v>0</v>
      </c>
      <c r="L24" s="83">
        <v>5192.87</v>
      </c>
      <c r="M24" s="37">
        <v>192</v>
      </c>
      <c r="N24" s="54">
        <v>4891739.0599999996</v>
      </c>
      <c r="O24" s="72">
        <v>0</v>
      </c>
      <c r="P24" s="72">
        <v>0</v>
      </c>
      <c r="Q24" s="72">
        <v>0</v>
      </c>
      <c r="R24" s="72">
        <v>4891739.0599999996</v>
      </c>
      <c r="S24" s="72"/>
      <c r="T24" s="54">
        <v>3946</v>
      </c>
      <c r="U24" s="73">
        <v>43830</v>
      </c>
      <c r="V24" s="71">
        <f>T24*J24</f>
        <v>20491065.02</v>
      </c>
    </row>
    <row r="28" spans="1:23">
      <c r="C28" s="48"/>
    </row>
  </sheetData>
  <autoFilter ref="A14:Y23"/>
  <mergeCells count="31">
    <mergeCell ref="A10:A13"/>
    <mergeCell ref="T10:T12"/>
    <mergeCell ref="L11:L12"/>
    <mergeCell ref="N11:N12"/>
    <mergeCell ref="H10:H13"/>
    <mergeCell ref="D10:E10"/>
    <mergeCell ref="E11:E13"/>
    <mergeCell ref="K11:K12"/>
    <mergeCell ref="B3:U3"/>
    <mergeCell ref="B4:U4"/>
    <mergeCell ref="O11:R11"/>
    <mergeCell ref="I10:I12"/>
    <mergeCell ref="J10:L10"/>
    <mergeCell ref="M10:M12"/>
    <mergeCell ref="N10:R10"/>
    <mergeCell ref="S1:U1"/>
    <mergeCell ref="B22:C22"/>
    <mergeCell ref="B10:B13"/>
    <mergeCell ref="C10:C13"/>
    <mergeCell ref="B19:C19"/>
    <mergeCell ref="B16:C16"/>
    <mergeCell ref="B15:C15"/>
    <mergeCell ref="B5:U5"/>
    <mergeCell ref="B7:U7"/>
    <mergeCell ref="B8:U8"/>
    <mergeCell ref="U10:U13"/>
    <mergeCell ref="J11:J12"/>
    <mergeCell ref="F10:F13"/>
    <mergeCell ref="G10:G13"/>
    <mergeCell ref="D11:D13"/>
    <mergeCell ref="S10:S12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Y21"/>
  <sheetViews>
    <sheetView zoomScale="75" zoomScaleNormal="75" zoomScaleSheetLayoutView="65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B16" sqref="B16:C16"/>
    </sheetView>
  </sheetViews>
  <sheetFormatPr defaultColWidth="9.140625" defaultRowHeight="15"/>
  <cols>
    <col min="1" max="1" width="4.140625" style="33" customWidth="1"/>
    <col min="2" max="2" width="6.7109375" style="23" customWidth="1"/>
    <col min="3" max="3" width="30.28515625" style="23" customWidth="1"/>
    <col min="4" max="4" width="10.140625" style="23" customWidth="1"/>
    <col min="5" max="5" width="15.140625" style="23" customWidth="1"/>
    <col min="6" max="6" width="17" style="23" customWidth="1"/>
    <col min="7" max="7" width="15.28515625" style="23" customWidth="1"/>
    <col min="8" max="8" width="14.7109375" style="23" customWidth="1"/>
    <col min="9" max="9" width="14.28515625" style="23" customWidth="1"/>
    <col min="10" max="10" width="13.85546875" style="23" customWidth="1"/>
    <col min="11" max="11" width="8" style="23" customWidth="1"/>
    <col min="12" max="12" width="13.5703125" style="23" customWidth="1"/>
    <col min="13" max="13" width="9.28515625" style="23" customWidth="1"/>
    <col min="14" max="14" width="15" style="23" customWidth="1"/>
    <col min="15" max="15" width="7.7109375" style="23" customWidth="1"/>
    <col min="16" max="16" width="9.7109375" style="23" customWidth="1"/>
    <col min="17" max="17" width="7" style="23" customWidth="1"/>
    <col min="18" max="18" width="9.5703125" style="23" customWidth="1"/>
    <col min="19" max="19" width="7.5703125" style="23" customWidth="1"/>
    <col min="20" max="20" width="13.28515625" style="23" customWidth="1"/>
    <col min="21" max="21" width="7.7109375" style="23" customWidth="1"/>
    <col min="22" max="22" width="15.85546875" style="23" customWidth="1"/>
    <col min="23" max="23" width="6.28515625" style="23" customWidth="1"/>
    <col min="24" max="24" width="12.5703125" style="23" customWidth="1"/>
    <col min="25" max="25" width="14.5703125" style="23" customWidth="1"/>
    <col min="26" max="26" width="13.42578125" style="23" customWidth="1"/>
    <col min="27" max="27" width="9.140625" style="23" customWidth="1"/>
    <col min="28" max="16384" width="9.140625" style="23"/>
  </cols>
  <sheetData>
    <row r="1" spans="1:25">
      <c r="W1" s="133" t="s">
        <v>71</v>
      </c>
      <c r="X1" s="133"/>
    </row>
    <row r="2" spans="1:25">
      <c r="W2" s="107"/>
      <c r="X2" s="107"/>
    </row>
    <row r="3" spans="1:25" ht="31.5" customHeight="1">
      <c r="B3" s="163" t="s">
        <v>67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ht="28.5" customHeight="1">
      <c r="A5" s="172" t="s">
        <v>12</v>
      </c>
      <c r="B5" s="164" t="s">
        <v>0</v>
      </c>
      <c r="C5" s="164" t="s">
        <v>1</v>
      </c>
      <c r="D5" s="165" t="s">
        <v>47</v>
      </c>
      <c r="E5" s="165" t="s">
        <v>60</v>
      </c>
      <c r="F5" s="165" t="s">
        <v>48</v>
      </c>
      <c r="G5" s="167" t="s">
        <v>68</v>
      </c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9"/>
    </row>
    <row r="6" spans="1:25" ht="103.15" customHeight="1">
      <c r="A6" s="172"/>
      <c r="B6" s="164"/>
      <c r="C6" s="164"/>
      <c r="D6" s="166"/>
      <c r="E6" s="166"/>
      <c r="F6" s="166"/>
      <c r="G6" s="103" t="s">
        <v>56</v>
      </c>
      <c r="H6" s="103" t="s">
        <v>57</v>
      </c>
      <c r="I6" s="103" t="s">
        <v>58</v>
      </c>
      <c r="J6" s="103" t="s">
        <v>59</v>
      </c>
      <c r="K6" s="170" t="s">
        <v>2</v>
      </c>
      <c r="L6" s="171"/>
      <c r="M6" s="170" t="s">
        <v>3</v>
      </c>
      <c r="N6" s="171"/>
      <c r="O6" s="170" t="s">
        <v>4</v>
      </c>
      <c r="P6" s="171"/>
      <c r="Q6" s="170" t="s">
        <v>5</v>
      </c>
      <c r="R6" s="171"/>
      <c r="S6" s="170" t="s">
        <v>6</v>
      </c>
      <c r="T6" s="171"/>
      <c r="U6" s="170" t="s">
        <v>55</v>
      </c>
      <c r="V6" s="171"/>
      <c r="W6" s="170" t="s">
        <v>7</v>
      </c>
      <c r="X6" s="171"/>
    </row>
    <row r="7" spans="1:25" ht="17.45" customHeight="1">
      <c r="A7" s="172"/>
      <c r="B7" s="164"/>
      <c r="C7" s="164"/>
      <c r="D7" s="103" t="s">
        <v>10</v>
      </c>
      <c r="E7" s="103" t="s">
        <v>8</v>
      </c>
      <c r="F7" s="103" t="s">
        <v>8</v>
      </c>
      <c r="G7" s="103" t="s">
        <v>8</v>
      </c>
      <c r="H7" s="103" t="s">
        <v>8</v>
      </c>
      <c r="I7" s="103" t="s">
        <v>8</v>
      </c>
      <c r="J7" s="103" t="s">
        <v>8</v>
      </c>
      <c r="K7" s="103" t="s">
        <v>9</v>
      </c>
      <c r="L7" s="103" t="s">
        <v>8</v>
      </c>
      <c r="M7" s="103" t="s">
        <v>10</v>
      </c>
      <c r="N7" s="103" t="s">
        <v>8</v>
      </c>
      <c r="O7" s="103" t="s">
        <v>10</v>
      </c>
      <c r="P7" s="103" t="s">
        <v>8</v>
      </c>
      <c r="Q7" s="103" t="s">
        <v>10</v>
      </c>
      <c r="R7" s="103" t="s">
        <v>8</v>
      </c>
      <c r="S7" s="103" t="s">
        <v>11</v>
      </c>
      <c r="T7" s="103" t="s">
        <v>8</v>
      </c>
      <c r="U7" s="103" t="s">
        <v>9</v>
      </c>
      <c r="V7" s="103" t="s">
        <v>8</v>
      </c>
      <c r="W7" s="103" t="s">
        <v>9</v>
      </c>
      <c r="X7" s="103" t="s">
        <v>8</v>
      </c>
    </row>
    <row r="8" spans="1:25" ht="15.75" customHeight="1">
      <c r="A8" s="104">
        <v>1</v>
      </c>
      <c r="B8" s="105">
        <v>1</v>
      </c>
      <c r="C8" s="21">
        <v>2</v>
      </c>
      <c r="D8" s="21">
        <v>3</v>
      </c>
      <c r="E8" s="21" t="s">
        <v>76</v>
      </c>
      <c r="F8" s="21">
        <v>4</v>
      </c>
      <c r="G8" s="21">
        <v>5</v>
      </c>
      <c r="H8" s="21">
        <v>6</v>
      </c>
      <c r="I8" s="21">
        <v>7</v>
      </c>
      <c r="J8" s="21">
        <v>8</v>
      </c>
      <c r="K8" s="21">
        <v>9</v>
      </c>
      <c r="L8" s="21">
        <v>10</v>
      </c>
      <c r="M8" s="21">
        <v>11</v>
      </c>
      <c r="N8" s="21">
        <v>12</v>
      </c>
      <c r="O8" s="21">
        <v>13</v>
      </c>
      <c r="P8" s="21">
        <v>14</v>
      </c>
      <c r="Q8" s="21">
        <v>15</v>
      </c>
      <c r="R8" s="21">
        <v>16</v>
      </c>
      <c r="S8" s="21">
        <v>17</v>
      </c>
      <c r="T8" s="21">
        <v>18</v>
      </c>
      <c r="U8" s="27">
        <v>19</v>
      </c>
      <c r="V8" s="27">
        <v>20</v>
      </c>
      <c r="W8" s="27">
        <v>21</v>
      </c>
      <c r="X8" s="27">
        <v>22</v>
      </c>
    </row>
    <row r="9" spans="1:25" s="47" customFormat="1" ht="28.9" customHeight="1">
      <c r="A9" s="40"/>
      <c r="B9" s="173" t="s">
        <v>61</v>
      </c>
      <c r="C9" s="140"/>
      <c r="D9" s="84">
        <f t="shared" ref="D9:X9" si="0">D10+D13+D16</f>
        <v>29370.160000000003</v>
      </c>
      <c r="E9" s="41">
        <f t="shared" si="0"/>
        <v>26084674.3248</v>
      </c>
      <c r="F9" s="41">
        <f>F10+F13+F16</f>
        <v>29725917.199340001</v>
      </c>
      <c r="G9" s="41">
        <f t="shared" si="0"/>
        <v>4979300.5</v>
      </c>
      <c r="H9" s="41">
        <f t="shared" si="0"/>
        <v>0</v>
      </c>
      <c r="I9" s="41">
        <f t="shared" si="0"/>
        <v>0</v>
      </c>
      <c r="J9" s="41">
        <f t="shared" si="0"/>
        <v>0</v>
      </c>
      <c r="K9" s="49">
        <f t="shared" si="0"/>
        <v>2</v>
      </c>
      <c r="L9" s="41">
        <f t="shared" si="0"/>
        <v>3000000</v>
      </c>
      <c r="M9" s="49">
        <f t="shared" si="0"/>
        <v>3872.8999999999996</v>
      </c>
      <c r="N9" s="41">
        <f t="shared" si="0"/>
        <v>19680914.600000001</v>
      </c>
      <c r="O9" s="49">
        <f t="shared" si="0"/>
        <v>0</v>
      </c>
      <c r="P9" s="41">
        <f t="shared" si="0"/>
        <v>0</v>
      </c>
      <c r="Q9" s="49">
        <f t="shared" si="0"/>
        <v>0</v>
      </c>
      <c r="R9" s="41">
        <f t="shared" si="0"/>
        <v>0</v>
      </c>
      <c r="S9" s="49">
        <f t="shared" si="0"/>
        <v>12</v>
      </c>
      <c r="T9" s="41">
        <f t="shared" si="0"/>
        <v>333333</v>
      </c>
      <c r="U9" s="49">
        <f t="shared" si="0"/>
        <v>4</v>
      </c>
      <c r="V9" s="41">
        <f t="shared" si="0"/>
        <v>1133307.17</v>
      </c>
      <c r="W9" s="49">
        <f t="shared" si="0"/>
        <v>7</v>
      </c>
      <c r="X9" s="41">
        <f>X10+X13+X16</f>
        <v>599061.92933999992</v>
      </c>
      <c r="Y9" s="64"/>
    </row>
    <row r="10" spans="1:25" s="47" customFormat="1" ht="36.6" customHeight="1">
      <c r="A10" s="40"/>
      <c r="B10" s="134" t="s">
        <v>101</v>
      </c>
      <c r="C10" s="135"/>
      <c r="D10" s="84">
        <f t="shared" ref="D10:X10" si="1">SUM(D11:D12)</f>
        <v>4570.6000000000004</v>
      </c>
      <c r="E10" s="41">
        <f t="shared" si="1"/>
        <v>5289958.4400000004</v>
      </c>
      <c r="F10" s="41">
        <f>SUM(F11:F12)</f>
        <v>7461733.6193399988</v>
      </c>
      <c r="G10" s="41">
        <f>SUM(G11:G12)</f>
        <v>2216740.5</v>
      </c>
      <c r="H10" s="41">
        <f t="shared" si="1"/>
        <v>0</v>
      </c>
      <c r="I10" s="41">
        <f t="shared" si="1"/>
        <v>0</v>
      </c>
      <c r="J10" s="41">
        <f t="shared" si="1"/>
        <v>0</v>
      </c>
      <c r="K10" s="49">
        <f t="shared" si="1"/>
        <v>0</v>
      </c>
      <c r="L10" s="41">
        <f t="shared" si="1"/>
        <v>0</v>
      </c>
      <c r="M10" s="49">
        <f t="shared" si="1"/>
        <v>1205.0999999999999</v>
      </c>
      <c r="N10" s="41">
        <f t="shared" si="1"/>
        <v>4755324.5999999996</v>
      </c>
      <c r="O10" s="49">
        <f t="shared" si="1"/>
        <v>0</v>
      </c>
      <c r="P10" s="41">
        <f t="shared" si="1"/>
        <v>0</v>
      </c>
      <c r="Q10" s="49">
        <f t="shared" si="1"/>
        <v>0</v>
      </c>
      <c r="R10" s="41">
        <f t="shared" si="1"/>
        <v>0</v>
      </c>
      <c r="S10" s="49">
        <f t="shared" si="1"/>
        <v>12</v>
      </c>
      <c r="T10" s="41">
        <f t="shared" si="1"/>
        <v>333333</v>
      </c>
      <c r="U10" s="49">
        <f t="shared" si="1"/>
        <v>0</v>
      </c>
      <c r="V10" s="41">
        <f t="shared" si="1"/>
        <v>0</v>
      </c>
      <c r="W10" s="49">
        <f t="shared" si="1"/>
        <v>4</v>
      </c>
      <c r="X10" s="41">
        <f t="shared" si="1"/>
        <v>156335.51934</v>
      </c>
    </row>
    <row r="11" spans="1:25" s="34" customFormat="1" ht="36.6" customHeight="1">
      <c r="A11" s="104">
        <v>1</v>
      </c>
      <c r="B11" s="122">
        <v>1</v>
      </c>
      <c r="C11" s="126" t="s">
        <v>104</v>
      </c>
      <c r="D11" s="68">
        <f>'Прил.1.1 -перечень домов'!I17</f>
        <v>4356.1000000000004</v>
      </c>
      <c r="E11" s="55">
        <f>'Прил.1.1 -перечень домов'!J17*3.9*12*29</f>
        <v>5018654.16</v>
      </c>
      <c r="F11" s="56">
        <f>G11+H11+I11+J11+L11+N11+P11+R11+T11+V11+X11</f>
        <v>7015009.0083399992</v>
      </c>
      <c r="G11" s="56">
        <v>2112708.5</v>
      </c>
      <c r="H11" s="56">
        <v>0</v>
      </c>
      <c r="I11" s="56">
        <v>0</v>
      </c>
      <c r="J11" s="56">
        <v>0</v>
      </c>
      <c r="K11" s="70">
        <v>0</v>
      </c>
      <c r="L11" s="56">
        <v>0</v>
      </c>
      <c r="M11" s="70">
        <v>1205.0999999999999</v>
      </c>
      <c r="N11" s="57">
        <v>4755324.5999999996</v>
      </c>
      <c r="O11" s="70">
        <v>0</v>
      </c>
      <c r="P11" s="56">
        <v>0</v>
      </c>
      <c r="Q11" s="70">
        <v>0</v>
      </c>
      <c r="R11" s="56">
        <v>0</v>
      </c>
      <c r="S11" s="70">
        <v>0</v>
      </c>
      <c r="T11" s="56">
        <v>0</v>
      </c>
      <c r="U11" s="70">
        <v>0</v>
      </c>
      <c r="V11" s="56">
        <v>0</v>
      </c>
      <c r="W11" s="70">
        <v>2</v>
      </c>
      <c r="X11" s="56">
        <f>(G11+H11+I11+J11+L11+N11+P11+R11+T11)*2.14/100</f>
        <v>146975.90833999999</v>
      </c>
    </row>
    <row r="12" spans="1:25" s="34" customFormat="1" ht="36.6" customHeight="1">
      <c r="A12" s="104">
        <v>2</v>
      </c>
      <c r="B12" s="122">
        <v>2</v>
      </c>
      <c r="C12" s="126" t="s">
        <v>105</v>
      </c>
      <c r="D12" s="68">
        <f>'Прил.1.1 -перечень домов'!I18</f>
        <v>214.5</v>
      </c>
      <c r="E12" s="55">
        <f>'Прил.1.1 -перечень домов'!J18*3.9*12*29</f>
        <v>271304.27999999997</v>
      </c>
      <c r="F12" s="56">
        <f t="shared" ref="F12" si="2">G12+H12+I12+J12+L12+N12+P12+R12+T12+V12+X12</f>
        <v>446724.61099999998</v>
      </c>
      <c r="G12" s="56">
        <v>104032</v>
      </c>
      <c r="H12" s="56">
        <v>0</v>
      </c>
      <c r="I12" s="56">
        <v>0</v>
      </c>
      <c r="J12" s="56">
        <v>0</v>
      </c>
      <c r="K12" s="70">
        <v>0</v>
      </c>
      <c r="L12" s="56">
        <v>0</v>
      </c>
      <c r="M12" s="70">
        <v>0</v>
      </c>
      <c r="N12" s="57">
        <v>0</v>
      </c>
      <c r="O12" s="70">
        <v>0</v>
      </c>
      <c r="P12" s="56">
        <v>0</v>
      </c>
      <c r="Q12" s="70">
        <v>0</v>
      </c>
      <c r="R12" s="56">
        <v>0</v>
      </c>
      <c r="S12" s="70">
        <v>12</v>
      </c>
      <c r="T12" s="56">
        <v>333333</v>
      </c>
      <c r="U12" s="70">
        <v>0</v>
      </c>
      <c r="V12" s="56">
        <v>0</v>
      </c>
      <c r="W12" s="70">
        <v>2</v>
      </c>
      <c r="X12" s="56">
        <f>(G12+H12+I12+J12+L12+N12+P12+R12+T12)*2.14/100</f>
        <v>9359.6110000000008</v>
      </c>
    </row>
    <row r="13" spans="1:25" s="34" customFormat="1" ht="36.6" customHeight="1">
      <c r="A13" s="104"/>
      <c r="B13" s="134" t="s">
        <v>102</v>
      </c>
      <c r="C13" s="135"/>
      <c r="D13" s="84">
        <f>SUM(D14:D15)</f>
        <v>11998.59</v>
      </c>
      <c r="E13" s="84">
        <f t="shared" ref="E13:X13" si="3">SUM(E14:E15)</f>
        <v>13346894.015999999</v>
      </c>
      <c r="F13" s="84">
        <f t="shared" si="3"/>
        <v>11017523.808800001</v>
      </c>
      <c r="G13" s="84">
        <f t="shared" si="3"/>
        <v>2762560</v>
      </c>
      <c r="H13" s="84">
        <f t="shared" si="3"/>
        <v>0</v>
      </c>
      <c r="I13" s="84">
        <f t="shared" si="3"/>
        <v>0</v>
      </c>
      <c r="J13" s="84">
        <f t="shared" si="3"/>
        <v>0</v>
      </c>
      <c r="K13" s="84">
        <f t="shared" si="3"/>
        <v>2</v>
      </c>
      <c r="L13" s="84">
        <f t="shared" si="3"/>
        <v>3000000</v>
      </c>
      <c r="M13" s="84">
        <f t="shared" si="3"/>
        <v>1517.8</v>
      </c>
      <c r="N13" s="84">
        <f t="shared" si="3"/>
        <v>4476582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2</v>
      </c>
      <c r="V13" s="84">
        <f t="shared" si="3"/>
        <v>559264.17000000004</v>
      </c>
      <c r="W13" s="84">
        <f t="shared" si="3"/>
        <v>1</v>
      </c>
      <c r="X13" s="84">
        <f t="shared" si="3"/>
        <v>219117.63879999999</v>
      </c>
      <c r="Y13" s="65"/>
    </row>
    <row r="14" spans="1:25" s="34" customFormat="1" ht="36.6" customHeight="1">
      <c r="A14" s="66">
        <v>3</v>
      </c>
      <c r="B14" s="132">
        <v>1</v>
      </c>
      <c r="C14" s="127" t="s">
        <v>109</v>
      </c>
      <c r="D14" s="69">
        <f>'Прил.1.1 -перечень домов'!I20</f>
        <v>7168.19</v>
      </c>
      <c r="E14" s="55">
        <f>('Прил.1.1 -перечень домов'!J20*3.9*31)+('Прил.1.1 -перечень домов'!J20*4.13*318)</f>
        <v>8363340.2879999997</v>
      </c>
      <c r="F14" s="55">
        <f>G14+H14+I14+J14+L14+N14+P14+R14+T14+V14+X14</f>
        <v>7953323.8087999998</v>
      </c>
      <c r="G14" s="55">
        <v>2762560</v>
      </c>
      <c r="H14" s="67">
        <v>0</v>
      </c>
      <c r="I14" s="55">
        <v>0</v>
      </c>
      <c r="J14" s="55">
        <v>0</v>
      </c>
      <c r="K14" s="63">
        <v>0</v>
      </c>
      <c r="L14" s="55">
        <v>0</v>
      </c>
      <c r="M14" s="63">
        <v>1517.8</v>
      </c>
      <c r="N14" s="55">
        <v>4476582</v>
      </c>
      <c r="O14" s="63">
        <v>0</v>
      </c>
      <c r="P14" s="55">
        <v>0</v>
      </c>
      <c r="Q14" s="63">
        <v>0</v>
      </c>
      <c r="R14" s="55">
        <v>0</v>
      </c>
      <c r="S14" s="63">
        <v>0</v>
      </c>
      <c r="T14" s="55">
        <v>0</v>
      </c>
      <c r="U14" s="63">
        <v>1</v>
      </c>
      <c r="V14" s="67">
        <v>559264.17000000004</v>
      </c>
      <c r="W14" s="63">
        <v>1</v>
      </c>
      <c r="X14" s="55">
        <f>(G14+H14+I14+J14+L14+N14+P14+R14+T14)*0.0214</f>
        <v>154917.63879999999</v>
      </c>
      <c r="Y14" s="65"/>
    </row>
    <row r="15" spans="1:25" s="34" customFormat="1" ht="36.6" customHeight="1">
      <c r="A15" s="66">
        <v>4</v>
      </c>
      <c r="B15" s="59">
        <v>2</v>
      </c>
      <c r="C15" s="127" t="s">
        <v>108</v>
      </c>
      <c r="D15" s="69">
        <f>'Прил.1.1 -перечень домов'!I21</f>
        <v>4830.3999999999996</v>
      </c>
      <c r="E15" s="55">
        <f>('Прил.1.1 -перечень домов'!J21*3.9*31)+('Прил.1.1 -перечень домов'!J21*4.13*318)</f>
        <v>4983553.7279999992</v>
      </c>
      <c r="F15" s="55">
        <f>G15+H15+I15+J15+L15+N15+P15+R15+T15+V15+X15</f>
        <v>3064200</v>
      </c>
      <c r="G15" s="55">
        <v>0</v>
      </c>
      <c r="H15" s="67">
        <v>0</v>
      </c>
      <c r="I15" s="55">
        <v>0</v>
      </c>
      <c r="J15" s="55">
        <v>0</v>
      </c>
      <c r="K15" s="63">
        <v>2</v>
      </c>
      <c r="L15" s="55">
        <v>3000000</v>
      </c>
      <c r="M15" s="63">
        <v>0</v>
      </c>
      <c r="N15" s="55">
        <v>0</v>
      </c>
      <c r="O15" s="63">
        <v>0</v>
      </c>
      <c r="P15" s="55">
        <v>0</v>
      </c>
      <c r="Q15" s="63">
        <v>0</v>
      </c>
      <c r="R15" s="55">
        <v>0</v>
      </c>
      <c r="S15" s="63">
        <v>0</v>
      </c>
      <c r="T15" s="55">
        <v>0</v>
      </c>
      <c r="U15" s="63">
        <v>1</v>
      </c>
      <c r="V15" s="67">
        <v>0</v>
      </c>
      <c r="W15" s="63">
        <v>0</v>
      </c>
      <c r="X15" s="55">
        <f>(G15+H15+I15+J15+L15+N15+P15+R15+T15)*0.0214</f>
        <v>64200</v>
      </c>
      <c r="Y15" s="65"/>
    </row>
    <row r="16" spans="1:25" s="47" customFormat="1" ht="36.6" customHeight="1">
      <c r="A16" s="40"/>
      <c r="B16" s="134" t="s">
        <v>103</v>
      </c>
      <c r="C16" s="135"/>
      <c r="D16" s="84">
        <f>SUM(D17:D18)</f>
        <v>12800.970000000001</v>
      </c>
      <c r="E16" s="41">
        <f t="shared" ref="E16:M16" si="4">SUM(E18:E18)</f>
        <v>7447821.8687999994</v>
      </c>
      <c r="F16" s="41">
        <f>SUM(F17:F18)</f>
        <v>11246659.771199999</v>
      </c>
      <c r="G16" s="41">
        <f t="shared" si="4"/>
        <v>0</v>
      </c>
      <c r="H16" s="41">
        <f t="shared" si="4"/>
        <v>0</v>
      </c>
      <c r="I16" s="41">
        <f t="shared" si="4"/>
        <v>0</v>
      </c>
      <c r="J16" s="41">
        <f t="shared" si="4"/>
        <v>0</v>
      </c>
      <c r="K16" s="49">
        <f t="shared" si="4"/>
        <v>0</v>
      </c>
      <c r="L16" s="41">
        <f t="shared" si="4"/>
        <v>0</v>
      </c>
      <c r="M16" s="49">
        <f t="shared" si="4"/>
        <v>1150</v>
      </c>
      <c r="N16" s="41">
        <f>SUM(N17:N18)</f>
        <v>10449008</v>
      </c>
      <c r="O16" s="41">
        <f t="shared" ref="O16:X16" si="5">SUM(O17:O18)</f>
        <v>0</v>
      </c>
      <c r="P16" s="41">
        <f t="shared" si="5"/>
        <v>0</v>
      </c>
      <c r="Q16" s="41">
        <f t="shared" si="5"/>
        <v>0</v>
      </c>
      <c r="R16" s="41">
        <f t="shared" si="5"/>
        <v>0</v>
      </c>
      <c r="S16" s="41">
        <f t="shared" si="5"/>
        <v>0</v>
      </c>
      <c r="T16" s="41">
        <f t="shared" si="5"/>
        <v>0</v>
      </c>
      <c r="U16" s="41">
        <f t="shared" si="5"/>
        <v>2</v>
      </c>
      <c r="V16" s="41">
        <f t="shared" si="5"/>
        <v>574043</v>
      </c>
      <c r="W16" s="41">
        <f t="shared" si="5"/>
        <v>2</v>
      </c>
      <c r="X16" s="41">
        <f t="shared" si="5"/>
        <v>223608.77119999999</v>
      </c>
      <c r="Y16" s="46"/>
    </row>
    <row r="17" spans="1:25" s="47" customFormat="1" ht="36.6" customHeight="1">
      <c r="A17" s="40">
        <v>5</v>
      </c>
      <c r="B17" s="131">
        <v>1</v>
      </c>
      <c r="C17" s="127" t="s">
        <v>106</v>
      </c>
      <c r="D17" s="69">
        <f>'Прил.1.1 -перечень домов'!I23</f>
        <v>7105</v>
      </c>
      <c r="E17" s="55">
        <f>('Прил.1.1 -перечень домов'!J23*3.9*31)+('Прил.1.1 -перечень домов'!J23*4.13*318)</f>
        <v>7334057.9520000005</v>
      </c>
      <c r="F17" s="55">
        <f>G17+H17+I17+J17+L17+N17+P17+R17+T17+V17+X17</f>
        <v>6354920.7111999998</v>
      </c>
      <c r="G17" s="55">
        <v>0</v>
      </c>
      <c r="H17" s="67">
        <v>0</v>
      </c>
      <c r="I17" s="55">
        <v>0</v>
      </c>
      <c r="J17" s="55">
        <v>0</v>
      </c>
      <c r="K17" s="63">
        <v>0</v>
      </c>
      <c r="L17" s="55">
        <v>0</v>
      </c>
      <c r="M17" s="63">
        <v>1498</v>
      </c>
      <c r="N17" s="55">
        <v>5911108</v>
      </c>
      <c r="O17" s="63">
        <v>0</v>
      </c>
      <c r="P17" s="55">
        <v>0</v>
      </c>
      <c r="Q17" s="63">
        <v>0</v>
      </c>
      <c r="R17" s="55">
        <v>0</v>
      </c>
      <c r="S17" s="63">
        <v>0</v>
      </c>
      <c r="T17" s="55">
        <v>0</v>
      </c>
      <c r="U17" s="63">
        <v>1</v>
      </c>
      <c r="V17" s="67">
        <v>317315</v>
      </c>
      <c r="W17" s="63">
        <v>1</v>
      </c>
      <c r="X17" s="55">
        <f>(G17+H17+I17+J17+L17+N17+P17+R17+T17)*0.0214</f>
        <v>126497.71119999999</v>
      </c>
      <c r="Y17" s="46"/>
    </row>
    <row r="18" spans="1:25" s="34" customFormat="1" ht="36.6" customHeight="1">
      <c r="A18" s="104">
        <v>6</v>
      </c>
      <c r="B18" s="122">
        <v>2</v>
      </c>
      <c r="C18" s="128" t="s">
        <v>107</v>
      </c>
      <c r="D18" s="68">
        <f>'Прил.1.1 -перечень домов'!I24</f>
        <v>5695.97</v>
      </c>
      <c r="E18" s="55">
        <f>('Прил.1.1 -перечень домов'!J24*3.9*31)+('Прил.1.1 -перечень домов'!J24*4.13*318)</f>
        <v>7447821.8687999994</v>
      </c>
      <c r="F18" s="55">
        <f>G18+H18+I18+J18+L18+N18+P18+R18+T18+V18+X18</f>
        <v>4891739.0599999996</v>
      </c>
      <c r="G18" s="58">
        <v>0</v>
      </c>
      <c r="H18" s="58">
        <v>0</v>
      </c>
      <c r="I18" s="58">
        <v>0</v>
      </c>
      <c r="J18" s="58">
        <v>0</v>
      </c>
      <c r="K18" s="59">
        <v>0</v>
      </c>
      <c r="L18" s="60">
        <v>0</v>
      </c>
      <c r="M18" s="61">
        <v>1150</v>
      </c>
      <c r="N18" s="60">
        <v>4537900</v>
      </c>
      <c r="O18" s="59">
        <v>0</v>
      </c>
      <c r="P18" s="60">
        <v>0</v>
      </c>
      <c r="Q18" s="62">
        <v>0</v>
      </c>
      <c r="R18" s="60">
        <v>0</v>
      </c>
      <c r="S18" s="61">
        <v>0</v>
      </c>
      <c r="T18" s="60">
        <v>0</v>
      </c>
      <c r="U18" s="59">
        <v>1</v>
      </c>
      <c r="V18" s="58">
        <v>256728</v>
      </c>
      <c r="W18" s="59">
        <v>1</v>
      </c>
      <c r="X18" s="56">
        <f>(G18+H18+I18+J18+L18+N18+P18+R18+T18)*2.14/100</f>
        <v>97111.06</v>
      </c>
    </row>
    <row r="21" spans="1:25">
      <c r="C21" s="48"/>
    </row>
  </sheetData>
  <autoFilter ref="A7:AA18"/>
  <mergeCells count="20">
    <mergeCell ref="A5:A7"/>
    <mergeCell ref="B9:C9"/>
    <mergeCell ref="B13:C13"/>
    <mergeCell ref="B16:C16"/>
    <mergeCell ref="B10:C10"/>
    <mergeCell ref="W1:X1"/>
    <mergeCell ref="B3:X3"/>
    <mergeCell ref="B5:B7"/>
    <mergeCell ref="C5:C7"/>
    <mergeCell ref="D5:D6"/>
    <mergeCell ref="G5:X5"/>
    <mergeCell ref="K6:L6"/>
    <mergeCell ref="M6:N6"/>
    <mergeCell ref="O6:P6"/>
    <mergeCell ref="Q6:R6"/>
    <mergeCell ref="S6:T6"/>
    <mergeCell ref="U6:V6"/>
    <mergeCell ref="W6:X6"/>
    <mergeCell ref="F5:F6"/>
    <mergeCell ref="E5:E6"/>
  </mergeCells>
  <printOptions horizontalCentered="1"/>
  <pageMargins left="0.27559055118110237" right="0.11811023622047245" top="0.55118110236220474" bottom="0.15748031496062992" header="0.31496062992125984" footer="0.31496062992125984"/>
  <pageSetup paperSize="9" scale="50" fitToHeight="0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"/>
  <sheetViews>
    <sheetView zoomScaleNormal="100" workbookViewId="0">
      <selection activeCell="M9" sqref="M9"/>
    </sheetView>
  </sheetViews>
  <sheetFormatPr defaultColWidth="9.140625" defaultRowHeight="15"/>
  <cols>
    <col min="1" max="1" width="4.42578125" style="1" customWidth="1"/>
    <col min="2" max="2" width="37.7109375" style="1" customWidth="1"/>
    <col min="3" max="3" width="13.5703125" style="9" customWidth="1"/>
    <col min="4" max="4" width="14.5703125" style="9" customWidth="1"/>
    <col min="5" max="5" width="8" style="1" customWidth="1"/>
    <col min="6" max="6" width="7" style="1" customWidth="1"/>
    <col min="7" max="7" width="8.5703125" style="1" customWidth="1"/>
    <col min="8" max="8" width="9.28515625" style="1" customWidth="1"/>
    <col min="9" max="9" width="9.5703125" style="1" customWidth="1"/>
    <col min="10" max="10" width="11.5703125" style="1" customWidth="1"/>
    <col min="11" max="11" width="12.85546875" style="1" customWidth="1"/>
    <col min="12" max="12" width="12.28515625" style="1" customWidth="1"/>
    <col min="13" max="14" width="14.85546875" style="1" customWidth="1"/>
    <col min="15" max="15" width="13.7109375" style="1" customWidth="1"/>
    <col min="16" max="16384" width="9.140625" style="1"/>
  </cols>
  <sheetData>
    <row r="1" spans="1:18" s="17" customFormat="1">
      <c r="C1" s="9"/>
      <c r="D1" s="9"/>
      <c r="M1" s="174" t="s">
        <v>72</v>
      </c>
      <c r="N1" s="174"/>
    </row>
    <row r="2" spans="1:18" s="17" customFormat="1">
      <c r="C2" s="9"/>
      <c r="D2" s="9"/>
      <c r="M2" s="106"/>
      <c r="N2" s="106"/>
    </row>
    <row r="3" spans="1:18" ht="15.75">
      <c r="A3" s="175" t="s">
        <v>69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6"/>
      <c r="P3" s="6"/>
      <c r="Q3" s="6"/>
      <c r="R3" s="6"/>
    </row>
    <row r="5" spans="1:18">
      <c r="A5" s="176" t="s">
        <v>12</v>
      </c>
      <c r="B5" s="178" t="s">
        <v>13</v>
      </c>
      <c r="C5" s="176" t="s">
        <v>14</v>
      </c>
      <c r="D5" s="176" t="s">
        <v>15</v>
      </c>
      <c r="E5" s="180" t="s">
        <v>16</v>
      </c>
      <c r="F5" s="181"/>
      <c r="G5" s="181"/>
      <c r="H5" s="181"/>
      <c r="I5" s="182"/>
      <c r="J5" s="180" t="s">
        <v>17</v>
      </c>
      <c r="K5" s="181"/>
      <c r="L5" s="181"/>
      <c r="M5" s="181"/>
      <c r="N5" s="182"/>
    </row>
    <row r="6" spans="1:18" ht="80.45" customHeight="1">
      <c r="A6" s="177"/>
      <c r="B6" s="179"/>
      <c r="C6" s="177"/>
      <c r="D6" s="177"/>
      <c r="E6" s="2" t="s">
        <v>18</v>
      </c>
      <c r="F6" s="2" t="s">
        <v>19</v>
      </c>
      <c r="G6" s="2" t="s">
        <v>20</v>
      </c>
      <c r="H6" s="2" t="s">
        <v>21</v>
      </c>
      <c r="I6" s="3" t="s">
        <v>22</v>
      </c>
      <c r="J6" s="3" t="s">
        <v>18</v>
      </c>
      <c r="K6" s="2" t="s">
        <v>23</v>
      </c>
      <c r="L6" s="2" t="s">
        <v>20</v>
      </c>
      <c r="M6" s="2" t="s">
        <v>24</v>
      </c>
      <c r="N6" s="3" t="s">
        <v>22</v>
      </c>
    </row>
    <row r="7" spans="1:18">
      <c r="A7" s="4"/>
      <c r="B7" s="4"/>
      <c r="C7" s="5" t="s">
        <v>10</v>
      </c>
      <c r="D7" s="5" t="s">
        <v>25</v>
      </c>
      <c r="E7" s="5" t="s">
        <v>9</v>
      </c>
      <c r="F7" s="5" t="s">
        <v>9</v>
      </c>
      <c r="G7" s="5" t="s">
        <v>9</v>
      </c>
      <c r="H7" s="5" t="s">
        <v>9</v>
      </c>
      <c r="I7" s="5" t="s">
        <v>9</v>
      </c>
      <c r="J7" s="5" t="s">
        <v>8</v>
      </c>
      <c r="K7" s="5" t="s">
        <v>8</v>
      </c>
      <c r="L7" s="5" t="s">
        <v>8</v>
      </c>
      <c r="M7" s="5" t="s">
        <v>8</v>
      </c>
      <c r="N7" s="5" t="s">
        <v>8</v>
      </c>
    </row>
    <row r="8" spans="1:18" s="17" customForma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8" s="28" customFormat="1" ht="14.25">
      <c r="A9" s="29"/>
      <c r="B9" s="19" t="s">
        <v>61</v>
      </c>
      <c r="C9" s="86">
        <f t="shared" ref="C9:L9" si="0">SUM(C10:C12)</f>
        <v>29370.160000000003</v>
      </c>
      <c r="D9" s="25">
        <f t="shared" si="0"/>
        <v>1023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4</v>
      </c>
      <c r="I9" s="25">
        <f t="shared" si="0"/>
        <v>4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>SUM(M10:M12)</f>
        <v>29725917.199339997</v>
      </c>
      <c r="N9" s="22">
        <f>SUM(N10:N12)</f>
        <v>29725917.199339997</v>
      </c>
    </row>
    <row r="10" spans="1:18">
      <c r="A10" s="18">
        <v>1</v>
      </c>
      <c r="B10" s="19" t="s">
        <v>62</v>
      </c>
      <c r="C10" s="87">
        <f>'Прил.1.1 -перечень домов'!I16</f>
        <v>4570.6000000000004</v>
      </c>
      <c r="D10" s="18">
        <f>'Прил.1.1 -перечень домов'!M16</f>
        <v>209</v>
      </c>
      <c r="E10" s="24">
        <v>0</v>
      </c>
      <c r="F10" s="24">
        <v>0</v>
      </c>
      <c r="G10" s="24">
        <v>0</v>
      </c>
      <c r="H10" s="20">
        <v>2</v>
      </c>
      <c r="I10" s="24">
        <v>2</v>
      </c>
      <c r="J10" s="121">
        <v>0</v>
      </c>
      <c r="K10" s="121">
        <v>0</v>
      </c>
      <c r="L10" s="121">
        <v>0</v>
      </c>
      <c r="M10" s="129">
        <f>'Прил.1.1 -перечень домов'!N16</f>
        <v>7461733.6193399988</v>
      </c>
      <c r="N10" s="121">
        <f>SUM(J10:M10)</f>
        <v>7461733.6193399988</v>
      </c>
    </row>
    <row r="11" spans="1:18">
      <c r="A11" s="5">
        <f>A10+1</f>
        <v>2</v>
      </c>
      <c r="B11" s="19" t="s">
        <v>63</v>
      </c>
      <c r="C11" s="88">
        <f>'Прил.1.1 -перечень домов'!I19</f>
        <v>11998.59</v>
      </c>
      <c r="D11" s="5">
        <f>'Прил.1.1 -перечень домов'!M19</f>
        <v>418</v>
      </c>
      <c r="E11" s="10">
        <v>0</v>
      </c>
      <c r="F11" s="10">
        <v>0</v>
      </c>
      <c r="G11" s="10">
        <v>0</v>
      </c>
      <c r="H11" s="8">
        <v>1</v>
      </c>
      <c r="I11" s="24">
        <v>1</v>
      </c>
      <c r="J11" s="121">
        <v>0</v>
      </c>
      <c r="K11" s="121">
        <v>0</v>
      </c>
      <c r="L11" s="121">
        <v>0</v>
      </c>
      <c r="M11" s="129">
        <f>'Прил.1.1 -перечень домов'!N19</f>
        <v>11017523.809999999</v>
      </c>
      <c r="N11" s="121">
        <f>SUM(J11:M11)</f>
        <v>11017523.809999999</v>
      </c>
    </row>
    <row r="12" spans="1:18">
      <c r="A12" s="18">
        <f t="shared" ref="A12" si="1">A11+1</f>
        <v>3</v>
      </c>
      <c r="B12" s="19" t="s">
        <v>64</v>
      </c>
      <c r="C12" s="87">
        <f>'Прил.1.1 -перечень домов'!I22</f>
        <v>12800.970000000001</v>
      </c>
      <c r="D12" s="18">
        <f>'Прил.1.1 -перечень домов'!M22</f>
        <v>396</v>
      </c>
      <c r="E12" s="24">
        <v>0</v>
      </c>
      <c r="F12" s="24">
        <v>0</v>
      </c>
      <c r="G12" s="24">
        <v>0</v>
      </c>
      <c r="H12" s="18">
        <v>1</v>
      </c>
      <c r="I12" s="24">
        <v>1</v>
      </c>
      <c r="J12" s="121">
        <v>0</v>
      </c>
      <c r="K12" s="121">
        <v>0</v>
      </c>
      <c r="L12" s="121">
        <v>0</v>
      </c>
      <c r="M12" s="129">
        <f>'Прил.1.1 -перечень домов'!N22</f>
        <v>11246659.77</v>
      </c>
      <c r="N12" s="121">
        <f>SUM(J12:M12)</f>
        <v>11246659.77</v>
      </c>
    </row>
    <row r="15" spans="1:18">
      <c r="B15" s="23"/>
    </row>
    <row r="16" spans="1:18">
      <c r="B16" s="48"/>
    </row>
    <row r="17" spans="2:2">
      <c r="B17" s="23"/>
    </row>
    <row r="18" spans="2:2">
      <c r="B18" s="48"/>
    </row>
  </sheetData>
  <mergeCells count="8">
    <mergeCell ref="M1:N1"/>
    <mergeCell ref="A3:N3"/>
    <mergeCell ref="A5:A6"/>
    <mergeCell ref="B5:B6"/>
    <mergeCell ref="C5:C6"/>
    <mergeCell ref="D5:D6"/>
    <mergeCell ref="E5:I5"/>
    <mergeCell ref="J5:N5"/>
  </mergeCells>
  <pageMargins left="0.51181102362204722" right="0.11811023622047245" top="0.1574803149606299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53"/>
  <sheetViews>
    <sheetView topLeftCell="A10" workbookViewId="0">
      <selection activeCell="A5" sqref="A5:B5"/>
    </sheetView>
  </sheetViews>
  <sheetFormatPr defaultColWidth="9.140625" defaultRowHeight="15"/>
  <cols>
    <col min="1" max="1" width="4" style="110" customWidth="1"/>
    <col min="2" max="2" width="81.85546875" style="108" customWidth="1"/>
    <col min="3" max="16384" width="9.140625" style="108"/>
  </cols>
  <sheetData>
    <row r="1" spans="1:18">
      <c r="A1" s="183" t="s">
        <v>73</v>
      </c>
      <c r="B1" s="183"/>
    </row>
    <row r="2" spans="1:18">
      <c r="A2" s="183" t="s">
        <v>74</v>
      </c>
      <c r="B2" s="183"/>
    </row>
    <row r="3" spans="1:18">
      <c r="A3" s="183" t="s">
        <v>75</v>
      </c>
      <c r="B3" s="183"/>
    </row>
    <row r="4" spans="1:18">
      <c r="A4" s="113"/>
      <c r="B4" s="114"/>
    </row>
    <row r="5" spans="1:18" ht="215.25" customHeight="1">
      <c r="A5" s="184" t="s">
        <v>88</v>
      </c>
      <c r="B5" s="184"/>
    </row>
    <row r="6" spans="1:18">
      <c r="A6" s="115"/>
      <c r="B6" s="115"/>
    </row>
    <row r="7" spans="1:18">
      <c r="A7" s="115"/>
      <c r="B7" s="116" t="s">
        <v>70</v>
      </c>
    </row>
    <row r="8" spans="1:18">
      <c r="A8" s="115"/>
      <c r="B8" s="116"/>
    </row>
    <row r="9" spans="1:18">
      <c r="A9" s="113">
        <v>1</v>
      </c>
      <c r="B9" s="111" t="s">
        <v>77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</row>
    <row r="10" spans="1:18">
      <c r="A10" s="113">
        <v>2</v>
      </c>
      <c r="B10" s="111" t="s">
        <v>78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</row>
    <row r="11" spans="1:18">
      <c r="A11" s="113">
        <v>3</v>
      </c>
      <c r="B11" s="111" t="s">
        <v>79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</row>
    <row r="12" spans="1:18">
      <c r="A12" s="113">
        <v>4</v>
      </c>
      <c r="B12" s="111" t="s">
        <v>80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18" ht="30">
      <c r="A13" s="113">
        <v>5</v>
      </c>
      <c r="B13" s="111" t="s">
        <v>97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18" ht="45">
      <c r="A14" s="113">
        <v>6</v>
      </c>
      <c r="B14" s="111" t="s">
        <v>81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</row>
    <row r="15" spans="1:18" ht="30">
      <c r="A15" s="113">
        <v>7</v>
      </c>
      <c r="B15" s="111" t="s">
        <v>82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18" ht="30">
      <c r="A16" s="113">
        <v>8</v>
      </c>
      <c r="B16" s="111" t="s">
        <v>83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</row>
    <row r="17" spans="1:18" ht="30">
      <c r="A17" s="113">
        <v>9</v>
      </c>
      <c r="B17" s="111" t="s">
        <v>84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ht="21" customHeight="1">
      <c r="A18" s="113">
        <v>10</v>
      </c>
      <c r="B18" s="111" t="s">
        <v>85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</row>
    <row r="19" spans="1:18" ht="30">
      <c r="A19" s="113">
        <v>11</v>
      </c>
      <c r="B19" s="111" t="s">
        <v>86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1:18">
      <c r="A20" s="113">
        <v>12</v>
      </c>
      <c r="B20" s="111" t="s">
        <v>87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</row>
    <row r="21" spans="1:18">
      <c r="A21" s="118"/>
      <c r="B21" s="118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</row>
    <row r="22" spans="1:18">
      <c r="A22" s="117"/>
      <c r="B22" s="119" t="s">
        <v>71</v>
      </c>
    </row>
    <row r="23" spans="1:18">
      <c r="A23" s="117"/>
      <c r="B23" s="119"/>
    </row>
    <row r="24" spans="1:18" ht="93.75" customHeight="1">
      <c r="A24" s="113">
        <v>1</v>
      </c>
      <c r="B24" s="115" t="s">
        <v>89</v>
      </c>
    </row>
    <row r="25" spans="1:18" ht="30">
      <c r="A25" s="113">
        <v>2</v>
      </c>
      <c r="B25" s="115" t="s">
        <v>90</v>
      </c>
    </row>
    <row r="26" spans="1:18">
      <c r="A26" s="113">
        <v>3</v>
      </c>
      <c r="B26" s="115" t="s">
        <v>91</v>
      </c>
    </row>
    <row r="27" spans="1:18" ht="45">
      <c r="A27" s="113">
        <v>4</v>
      </c>
      <c r="B27" s="120" t="s">
        <v>92</v>
      </c>
    </row>
    <row r="28" spans="1:18" ht="30">
      <c r="A28" s="113">
        <v>5</v>
      </c>
      <c r="B28" s="120" t="s">
        <v>93</v>
      </c>
    </row>
    <row r="29" spans="1:18" ht="15" customHeight="1">
      <c r="A29" s="113">
        <v>6</v>
      </c>
      <c r="B29" s="115" t="s">
        <v>94</v>
      </c>
    </row>
    <row r="30" spans="1:18">
      <c r="A30" s="113">
        <v>7</v>
      </c>
      <c r="B30" s="115" t="s">
        <v>95</v>
      </c>
    </row>
    <row r="31" spans="1:18" ht="45">
      <c r="A31" s="113">
        <v>8</v>
      </c>
      <c r="B31" s="115" t="s">
        <v>96</v>
      </c>
    </row>
    <row r="32" spans="1:18">
      <c r="B32" s="109"/>
    </row>
    <row r="33" spans="2:2">
      <c r="B33" s="109"/>
    </row>
    <row r="34" spans="2:2">
      <c r="B34" s="109"/>
    </row>
    <row r="35" spans="2:2">
      <c r="B35" s="109"/>
    </row>
    <row r="36" spans="2:2">
      <c r="B36" s="109"/>
    </row>
    <row r="37" spans="2:2">
      <c r="B37" s="109"/>
    </row>
    <row r="38" spans="2:2">
      <c r="B38" s="109"/>
    </row>
    <row r="39" spans="2:2">
      <c r="B39" s="109"/>
    </row>
    <row r="40" spans="2:2">
      <c r="B40" s="109"/>
    </row>
    <row r="41" spans="2:2">
      <c r="B41" s="109"/>
    </row>
    <row r="42" spans="2:2">
      <c r="B42" s="109"/>
    </row>
    <row r="43" spans="2:2">
      <c r="B43" s="109"/>
    </row>
    <row r="44" spans="2:2">
      <c r="B44" s="109"/>
    </row>
    <row r="45" spans="2:2">
      <c r="B45" s="109"/>
    </row>
    <row r="46" spans="2:2">
      <c r="B46" s="109"/>
    </row>
    <row r="47" spans="2:2">
      <c r="B47" s="109"/>
    </row>
    <row r="48" spans="2:2">
      <c r="B48" s="109"/>
    </row>
    <row r="49" spans="2:2">
      <c r="B49" s="109"/>
    </row>
    <row r="50" spans="2:2">
      <c r="B50" s="109"/>
    </row>
    <row r="51" spans="2:2">
      <c r="B51" s="109"/>
    </row>
    <row r="52" spans="2:2">
      <c r="B52" s="109"/>
    </row>
    <row r="53" spans="2:2">
      <c r="B53" s="109"/>
    </row>
    <row r="54" spans="2:2">
      <c r="B54" s="109"/>
    </row>
    <row r="55" spans="2:2">
      <c r="B55" s="109"/>
    </row>
    <row r="56" spans="2:2">
      <c r="B56" s="109"/>
    </row>
    <row r="57" spans="2:2">
      <c r="B57" s="109"/>
    </row>
    <row r="58" spans="2:2">
      <c r="B58" s="109"/>
    </row>
    <row r="59" spans="2:2">
      <c r="B59" s="109"/>
    </row>
    <row r="60" spans="2:2">
      <c r="B60" s="109"/>
    </row>
    <row r="61" spans="2:2">
      <c r="B61" s="109"/>
    </row>
    <row r="62" spans="2:2">
      <c r="B62" s="109"/>
    </row>
    <row r="63" spans="2:2">
      <c r="B63" s="109"/>
    </row>
    <row r="64" spans="2:2">
      <c r="B64" s="109"/>
    </row>
    <row r="65" spans="2:2">
      <c r="B65" s="109"/>
    </row>
    <row r="66" spans="2:2">
      <c r="B66" s="109"/>
    </row>
    <row r="67" spans="2:2">
      <c r="B67" s="109"/>
    </row>
    <row r="68" spans="2:2">
      <c r="B68" s="109"/>
    </row>
    <row r="69" spans="2:2">
      <c r="B69" s="109"/>
    </row>
    <row r="70" spans="2:2">
      <c r="B70" s="109"/>
    </row>
    <row r="71" spans="2:2">
      <c r="B71" s="109"/>
    </row>
    <row r="72" spans="2:2">
      <c r="B72" s="109"/>
    </row>
    <row r="73" spans="2:2">
      <c r="B73" s="109"/>
    </row>
    <row r="74" spans="2:2">
      <c r="B74" s="109"/>
    </row>
    <row r="75" spans="2:2">
      <c r="B75" s="109"/>
    </row>
    <row r="76" spans="2:2">
      <c r="B76" s="109"/>
    </row>
    <row r="77" spans="2:2">
      <c r="B77" s="109"/>
    </row>
    <row r="78" spans="2:2">
      <c r="B78" s="109"/>
    </row>
    <row r="79" spans="2:2">
      <c r="B79" s="109"/>
    </row>
    <row r="80" spans="2:2">
      <c r="B80" s="109"/>
    </row>
    <row r="81" spans="2:2">
      <c r="B81" s="109"/>
    </row>
    <row r="82" spans="2:2">
      <c r="B82" s="109"/>
    </row>
    <row r="83" spans="2:2">
      <c r="B83" s="109"/>
    </row>
    <row r="84" spans="2:2">
      <c r="B84" s="109"/>
    </row>
    <row r="85" spans="2:2">
      <c r="B85" s="109"/>
    </row>
    <row r="86" spans="2:2">
      <c r="B86" s="109"/>
    </row>
    <row r="87" spans="2:2">
      <c r="B87" s="109"/>
    </row>
    <row r="88" spans="2:2">
      <c r="B88" s="109"/>
    </row>
    <row r="89" spans="2:2">
      <c r="B89" s="109"/>
    </row>
    <row r="90" spans="2:2">
      <c r="B90" s="109"/>
    </row>
    <row r="91" spans="2:2">
      <c r="B91" s="109"/>
    </row>
    <row r="92" spans="2:2">
      <c r="B92" s="109"/>
    </row>
    <row r="93" spans="2:2">
      <c r="B93" s="109"/>
    </row>
    <row r="94" spans="2:2">
      <c r="B94" s="109"/>
    </row>
    <row r="95" spans="2:2">
      <c r="B95" s="109"/>
    </row>
    <row r="96" spans="2:2">
      <c r="B96" s="109"/>
    </row>
    <row r="97" spans="2:2">
      <c r="B97" s="109"/>
    </row>
    <row r="98" spans="2:2">
      <c r="B98" s="109"/>
    </row>
    <row r="99" spans="2:2">
      <c r="B99" s="109"/>
    </row>
    <row r="100" spans="2:2">
      <c r="B100" s="109"/>
    </row>
    <row r="101" spans="2:2">
      <c r="B101" s="109"/>
    </row>
    <row r="102" spans="2:2">
      <c r="B102" s="109"/>
    </row>
    <row r="103" spans="2:2">
      <c r="B103" s="109"/>
    </row>
    <row r="104" spans="2:2">
      <c r="B104" s="109"/>
    </row>
    <row r="105" spans="2:2">
      <c r="B105" s="109"/>
    </row>
    <row r="106" spans="2:2">
      <c r="B106" s="109"/>
    </row>
    <row r="107" spans="2:2">
      <c r="B107" s="109"/>
    </row>
    <row r="108" spans="2:2">
      <c r="B108" s="109"/>
    </row>
    <row r="109" spans="2:2">
      <c r="B109" s="109"/>
    </row>
    <row r="110" spans="2:2">
      <c r="B110" s="109"/>
    </row>
    <row r="111" spans="2:2">
      <c r="B111" s="109"/>
    </row>
    <row r="112" spans="2:2">
      <c r="B112" s="109"/>
    </row>
    <row r="113" spans="2:2">
      <c r="B113" s="109"/>
    </row>
    <row r="114" spans="2:2">
      <c r="B114" s="109"/>
    </row>
    <row r="115" spans="2:2">
      <c r="B115" s="109"/>
    </row>
    <row r="116" spans="2:2">
      <c r="B116" s="109"/>
    </row>
    <row r="117" spans="2:2">
      <c r="B117" s="109"/>
    </row>
    <row r="118" spans="2:2">
      <c r="B118" s="109"/>
    </row>
    <row r="119" spans="2:2">
      <c r="B119" s="109"/>
    </row>
    <row r="120" spans="2:2">
      <c r="B120" s="109"/>
    </row>
    <row r="121" spans="2:2">
      <c r="B121" s="109"/>
    </row>
    <row r="122" spans="2:2">
      <c r="B122" s="109"/>
    </row>
    <row r="123" spans="2:2">
      <c r="B123" s="109"/>
    </row>
    <row r="124" spans="2:2">
      <c r="B124" s="109"/>
    </row>
    <row r="125" spans="2:2">
      <c r="B125" s="109"/>
    </row>
    <row r="126" spans="2:2">
      <c r="B126" s="109"/>
    </row>
    <row r="127" spans="2:2">
      <c r="B127" s="109"/>
    </row>
    <row r="128" spans="2:2">
      <c r="B128" s="109"/>
    </row>
    <row r="129" spans="2:2">
      <c r="B129" s="109"/>
    </row>
    <row r="130" spans="2:2">
      <c r="B130" s="109"/>
    </row>
    <row r="131" spans="2:2">
      <c r="B131" s="109"/>
    </row>
    <row r="132" spans="2:2">
      <c r="B132" s="109"/>
    </row>
    <row r="133" spans="2:2">
      <c r="B133" s="109"/>
    </row>
    <row r="134" spans="2:2">
      <c r="B134" s="109"/>
    </row>
    <row r="135" spans="2:2">
      <c r="B135" s="109"/>
    </row>
    <row r="136" spans="2:2">
      <c r="B136" s="109"/>
    </row>
    <row r="137" spans="2:2">
      <c r="B137" s="109"/>
    </row>
    <row r="138" spans="2:2">
      <c r="B138" s="109"/>
    </row>
    <row r="139" spans="2:2">
      <c r="B139" s="109"/>
    </row>
    <row r="140" spans="2:2">
      <c r="B140" s="109"/>
    </row>
    <row r="141" spans="2:2">
      <c r="B141" s="109"/>
    </row>
    <row r="142" spans="2:2">
      <c r="B142" s="109"/>
    </row>
    <row r="143" spans="2:2">
      <c r="B143" s="109"/>
    </row>
    <row r="144" spans="2:2">
      <c r="B144" s="109"/>
    </row>
    <row r="145" spans="2:2">
      <c r="B145" s="109"/>
    </row>
    <row r="146" spans="2:2">
      <c r="B146" s="109"/>
    </row>
    <row r="147" spans="2:2">
      <c r="B147" s="109"/>
    </row>
    <row r="148" spans="2:2">
      <c r="B148" s="109"/>
    </row>
    <row r="149" spans="2:2">
      <c r="B149" s="109"/>
    </row>
    <row r="150" spans="2:2">
      <c r="B150" s="109"/>
    </row>
    <row r="151" spans="2:2">
      <c r="B151" s="109"/>
    </row>
    <row r="152" spans="2:2">
      <c r="B152" s="109"/>
    </row>
    <row r="153" spans="2:2">
      <c r="B153" s="109"/>
    </row>
  </sheetData>
  <mergeCells count="4">
    <mergeCell ref="A1:B1"/>
    <mergeCell ref="A2:B2"/>
    <mergeCell ref="A3:B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Прил.1.1 -перечень домов</vt:lpstr>
      <vt:lpstr>Прил.1.2-реестр дом</vt:lpstr>
      <vt:lpstr>Прил.1.3-плановые показатели</vt:lpstr>
      <vt:lpstr>Пояснения к заполнению формы</vt:lpstr>
      <vt:lpstr>'Прил.1.1 -перечень домов'!Заголовки_для_печати</vt:lpstr>
      <vt:lpstr>'Прил.1.2-реестр дом'!Заголовки_для_печати</vt:lpstr>
      <vt:lpstr>'Прил.1.1 -перечень домов'!Область_печати</vt:lpstr>
      <vt:lpstr>'Прил.1.2-реестр дом'!Область_печати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</dc:creator>
  <cp:lastModifiedBy>Строительный отдел</cp:lastModifiedBy>
  <cp:lastPrinted>2018-04-10T07:22:46Z</cp:lastPrinted>
  <dcterms:created xsi:type="dcterms:W3CDTF">2015-02-12T04:39:05Z</dcterms:created>
  <dcterms:modified xsi:type="dcterms:W3CDTF">2018-04-10T07:26:51Z</dcterms:modified>
</cp:coreProperties>
</file>