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10.2023 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<sst xmlns="http://schemas.openxmlformats.org/spreadsheetml/2006/main" count="93" uniqueCount="89">
  <si>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</si>
  <si>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</si>
  <si>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</si>
  <si>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</si>
  <si>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</si>
  <si>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</si>
  <si>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</si>
  <si>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</si>
  <si>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</si>
  <si>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</si>
  <si>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</si>
  <si>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</si>
  <si>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</si>
  <si>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</si>
  <si>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</si>
  <si>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</si>
  <si>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</si>
  <si>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</si>
  <si>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</si>
  <si>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</si>
  <si>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</si>
  <si>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</si>
  <si>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</si>
  <si>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</si>
  <si>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</si>
  <si>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</si>
  <si>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</si>
  <si>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</si>
  <si>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</si>
  <si>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</si>
  <si>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</si>
  <si>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</si>
  <si>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</si>
  <si>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</si>
  <si>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</si>
  <si>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</si>
  <si>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</si>
  <si>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</si>
  <si>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</si>
  <si>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</si>
  <si>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</si>
  <si>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</si>
  <si>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</si>
  <si>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</si>
  <si>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</si>
  <si>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</si>
  <si>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</si>
  <si>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</si>
  <si>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</si>
  <si>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</si>
  <si>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</si>
  <si>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</si>
  <si>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</si>
  <si>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</si>
  <si>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</si>
  <si>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</si>
  <si>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</si>
  <si>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</si>
  <si>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</si>
  <si>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</si>
  <si>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</si>
  <si>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</si>
  <si>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</si>
  <si>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</si>
  <si>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</si>
  <si>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</si>
  <si>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</si>
  <si>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</si>
  <si>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</si>
  <si>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</si>
  <si>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</si>
  <si>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</si>
  <si>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</si>
  <si>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</si>
  <si>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</si>
  <si>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</si>
  <si>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</si>
  <si>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</si>
  <si>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</si>
  <si>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</si>
  <si>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</si>
  <si>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</si>
  <si>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</si>
  <si>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</si>
  <si>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</si>
  <si>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за III квартал</t>
  </si>
  <si>
    <t>БЕЗВОЗМЕЗДНЫЕ ПОСТУПЛЕНИЯ ОТ НЕГОСУДАРСТВЕННЫХ ОРГАНИЗАЦИЙ</t>
  </si>
  <si>
    <t>соотношение 2023г. к 2022г. (%)</t>
  </si>
  <si>
    <t>ОХРАНА ОКРУЖАЮЩЕЙ СРЕДЫ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</si>
</sst>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center"/>
      <protection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173" fontId="12" fillId="33" borderId="11" xfId="58" applyNumberFormat="1" applyFont="1" applyFill="1" applyBorder="1" applyAlignment="1">
      <alignment/>
      <protection/>
    </xf>
    <xf numFmtId="172" fontId="13" fillId="0" borderId="12" xfId="58" applyNumberFormat="1" applyFont="1" applyBorder="1" applyAlignment="1">
      <alignment horizontal="right"/>
      <protection/>
    </xf>
    <xf numFmtId="49" fontId="9" fillId="33" borderId="13" xfId="58" applyNumberFormat="1" applyFont="1" applyFill="1" applyBorder="1" applyAlignment="1">
      <alignment horizontal="center" vertical="top" wrapText="1"/>
      <protection/>
    </xf>
    <xf numFmtId="49" fontId="9" fillId="0" borderId="13" xfId="58" applyNumberFormat="1" applyFont="1" applyBorder="1" applyAlignment="1">
      <alignment horizontal="center" vertical="top" wrapText="1"/>
      <protection/>
    </xf>
    <xf numFmtId="0" fontId="12" fillId="0" borderId="14" xfId="58" applyFont="1" applyFill="1" applyBorder="1" applyAlignment="1">
      <alignment vertical="center" wrapText="1"/>
      <protection/>
    </xf>
    <xf numFmtId="0" fontId="9" fillId="0" borderId="14" xfId="58" applyFont="1" applyFill="1" applyBorder="1" applyAlignment="1">
      <alignment vertical="center" wrapText="1"/>
      <protection/>
    </xf>
    <xf numFmtId="0" fontId="12" fillId="33" borderId="14" xfId="58" applyFont="1" applyFill="1" applyBorder="1" applyAlignment="1">
      <alignment vertical="center" wrapText="1"/>
      <protection/>
    </xf>
    <xf numFmtId="0" fontId="12" fillId="0" borderId="15" xfId="58" applyFont="1" applyFill="1" applyBorder="1" applyAlignment="1">
      <alignment vertical="center" wrapText="1"/>
      <protection/>
    </xf>
    <xf numFmtId="173" fontId="12" fillId="33" borderId="16" xfId="58" applyNumberFormat="1" applyFont="1" applyFill="1" applyBorder="1" applyAlignment="1">
      <alignment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33" borderId="13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49" fontId="9" fillId="33" borderId="18" xfId="58" applyNumberFormat="1" applyFont="1" applyFill="1" applyBorder="1" applyAlignment="1">
      <alignment horizontal="center" vertical="top" wrapText="1"/>
      <protection/>
    </xf>
    <xf numFmtId="49" fontId="9" fillId="33" borderId="13" xfId="58" applyNumberFormat="1" applyFont="1" applyFill="1" applyBorder="1" applyAlignment="1">
      <alignment horizontal="right" vertical="top" wrapText="1"/>
      <protection/>
    </xf>
    <xf numFmtId="9" fontId="12" fillId="0" borderId="19" xfId="66" applyFont="1" applyFill="1" applyBorder="1" applyAlignment="1">
      <alignment vertical="center" wrapText="1"/>
    </xf>
    <xf numFmtId="9" fontId="12" fillId="0" borderId="20" xfId="66" applyFont="1" applyFill="1" applyBorder="1" applyAlignment="1">
      <alignment vertical="center" wrapText="1"/>
    </xf>
    <xf numFmtId="9" fontId="12" fillId="0" borderId="21" xfId="66" applyFont="1" applyFill="1" applyBorder="1" applyAlignment="1">
      <alignment horizontal="right" vertical="center" wrapText="1"/>
    </xf>
    <xf numFmtId="9" fontId="9" fillId="0" borderId="21" xfId="66" applyFont="1" applyFill="1" applyBorder="1" applyAlignment="1">
      <alignment horizontal="right" vertical="center" wrapText="1"/>
    </xf>
    <xf numFmtId="9" fontId="12" fillId="33" borderId="21" xfId="66" applyFont="1" applyFill="1" applyBorder="1" applyAlignment="1">
      <alignment horizontal="right" vertical="center" wrapText="1"/>
    </xf>
    <xf numFmtId="9" fontId="9" fillId="33" borderId="21" xfId="66" applyFont="1" applyFill="1" applyBorder="1" applyAlignment="1">
      <alignment horizontal="right" vertical="center" wrapText="1"/>
    </xf>
    <xf numFmtId="173" fontId="12" fillId="0" borderId="22" xfId="58" applyNumberFormat="1" applyFont="1" applyFill="1" applyBorder="1" applyAlignment="1">
      <alignment horizontal="right" vertical="center"/>
      <protection/>
    </xf>
    <xf numFmtId="173" fontId="12" fillId="0" borderId="23" xfId="58" applyNumberFormat="1" applyFont="1" applyFill="1" applyBorder="1" applyAlignment="1">
      <alignment horizontal="right" vertical="center"/>
      <protection/>
    </xf>
    <xf numFmtId="172" fontId="13" fillId="0" borderId="24" xfId="58" applyNumberFormat="1" applyFont="1" applyBorder="1" applyAlignment="1">
      <alignment horizontal="right" vertical="center"/>
      <protection/>
    </xf>
    <xf numFmtId="173" fontId="9" fillId="0" borderId="22" xfId="58" applyNumberFormat="1" applyFont="1" applyFill="1" applyBorder="1" applyAlignment="1">
      <alignment horizontal="right" vertical="center"/>
      <protection/>
    </xf>
    <xf numFmtId="173" fontId="9" fillId="33" borderId="22" xfId="58" applyNumberFormat="1" applyFont="1" applyFill="1" applyBorder="1" applyAlignment="1">
      <alignment horizontal="right" vertical="center"/>
      <protection/>
    </xf>
    <xf numFmtId="173" fontId="9" fillId="0" borderId="23" xfId="58" applyNumberFormat="1" applyFont="1" applyFill="1" applyBorder="1" applyAlignment="1">
      <alignment horizontal="right" vertical="center"/>
      <protection/>
    </xf>
    <xf numFmtId="172" fontId="7" fillId="0" borderId="24" xfId="58" applyNumberFormat="1" applyFont="1" applyBorder="1" applyAlignment="1">
      <alignment horizontal="right" vertical="center"/>
      <protection/>
    </xf>
    <xf numFmtId="173" fontId="12" fillId="33" borderId="22" xfId="58" applyNumberFormat="1" applyFont="1" applyFill="1" applyBorder="1" applyAlignment="1">
      <alignment horizontal="right" vertical="center"/>
      <protection/>
    </xf>
    <xf numFmtId="173" fontId="14" fillId="33" borderId="23" xfId="58" applyNumberFormat="1" applyFont="1" applyFill="1" applyBorder="1" applyAlignment="1">
      <alignment horizontal="right" vertical="center"/>
      <protection/>
    </xf>
    <xf numFmtId="173" fontId="14" fillId="33" borderId="22" xfId="58" applyNumberFormat="1" applyFont="1" applyFill="1" applyBorder="1" applyAlignment="1">
      <alignment horizontal="right" vertical="center"/>
      <protection/>
    </xf>
    <xf numFmtId="172" fontId="13" fillId="33" borderId="24" xfId="58" applyNumberFormat="1" applyFont="1" applyFill="1" applyBorder="1" applyAlignment="1">
      <alignment horizontal="right" vertical="center"/>
      <protection/>
    </xf>
    <xf numFmtId="173" fontId="12" fillId="33" borderId="23" xfId="58" applyNumberFormat="1" applyFont="1" applyFill="1" applyBorder="1" applyAlignment="1">
      <alignment horizontal="right" vertical="center"/>
      <protection/>
    </xf>
    <xf numFmtId="173" fontId="9" fillId="33" borderId="23" xfId="58" applyNumberFormat="1" applyFont="1" applyFill="1" applyBorder="1" applyAlignment="1">
      <alignment horizontal="right" vertical="center"/>
      <protection/>
    </xf>
    <xf numFmtId="172" fontId="7" fillId="33" borderId="24" xfId="58" applyNumberFormat="1" applyFont="1" applyFill="1" applyBorder="1" applyAlignment="1">
      <alignment horizontal="right" vertical="center"/>
      <protection/>
    </xf>
    <xf numFmtId="9" fontId="16" fillId="33" borderId="21" xfId="66" applyFont="1" applyFill="1" applyBorder="1" applyAlignment="1">
      <alignment horizontal="right" vertical="center" wrapText="1"/>
    </xf>
    <xf numFmtId="9" fontId="12" fillId="0" borderId="25" xfId="66" applyFont="1" applyFill="1" applyBorder="1" applyAlignment="1">
      <alignment horizontal="right" vertical="center" wrapText="1"/>
    </xf>
    <xf numFmtId="9" fontId="9" fillId="0" borderId="25" xfId="66" applyFont="1" applyFill="1" applyBorder="1" applyAlignment="1">
      <alignment horizontal="right" vertical="center" wrapText="1"/>
    </xf>
    <xf numFmtId="9" fontId="12" fillId="33" borderId="25" xfId="66" applyFont="1" applyFill="1" applyBorder="1" applyAlignment="1">
      <alignment horizontal="right" vertical="center" wrapText="1"/>
    </xf>
    <xf numFmtId="0" fontId="8" fillId="0" borderId="13" xfId="58" applyFont="1" applyBorder="1" applyAlignment="1">
      <alignment horizontal="center" vertical="center" wrapText="1"/>
      <protection/>
    </xf>
    <xf numFmtId="0" fontId="9" fillId="33" borderId="14" xfId="58" applyFont="1" applyFill="1" applyBorder="1" applyAlignment="1">
      <alignment vertical="center" wrapText="1"/>
      <protection/>
    </xf>
    <xf numFmtId="49" fontId="16" fillId="33" borderId="14" xfId="0" applyNumberFormat="1" applyFont="1" applyFill="1" applyBorder="1" applyAlignment="1">
      <alignment vertical="top" wrapText="1"/>
    </xf>
    <xf numFmtId="9" fontId="9" fillId="33" borderId="25" xfId="66" applyFont="1" applyFill="1" applyBorder="1" applyAlignment="1">
      <alignment horizontal="right" vertical="center" wrapText="1"/>
    </xf>
    <xf numFmtId="9" fontId="16" fillId="33" borderId="25" xfId="66" applyFont="1" applyFill="1" applyBorder="1" applyAlignment="1">
      <alignment horizontal="right" vertical="center" wrapText="1"/>
    </xf>
    <xf numFmtId="0" fontId="12" fillId="2" borderId="14" xfId="58" applyFont="1" applyFill="1" applyBorder="1" applyAlignment="1">
      <alignment wrapText="1"/>
      <protection/>
    </xf>
    <xf numFmtId="173" fontId="12" fillId="2" borderId="23" xfId="58" applyNumberFormat="1" applyFont="1" applyFill="1" applyBorder="1" applyAlignment="1">
      <alignment horizontal="right" vertical="center"/>
      <protection/>
    </xf>
    <xf numFmtId="173" fontId="12" fillId="2" borderId="22" xfId="58" applyNumberFormat="1" applyFont="1" applyFill="1" applyBorder="1" applyAlignment="1">
      <alignment horizontal="right" vertical="center"/>
      <protection/>
    </xf>
    <xf numFmtId="172" fontId="13" fillId="2" borderId="24" xfId="58" applyNumberFormat="1" applyFont="1" applyFill="1" applyBorder="1" applyAlignment="1">
      <alignment horizontal="right" vertical="center"/>
      <protection/>
    </xf>
    <xf numFmtId="9" fontId="12" fillId="2" borderId="26" xfId="66" applyFont="1" applyFill="1" applyBorder="1" applyAlignment="1">
      <alignment horizontal="right" vertical="center" wrapText="1"/>
    </xf>
    <xf numFmtId="9" fontId="12" fillId="2" borderId="24" xfId="66" applyFont="1" applyFill="1" applyBorder="1" applyAlignment="1">
      <alignment horizontal="right" vertical="center" wrapText="1"/>
    </xf>
    <xf numFmtId="0" fontId="12" fillId="2" borderId="14" xfId="58" applyFont="1" applyFill="1" applyBorder="1" applyAlignment="1">
      <alignment vertical="center" wrapText="1"/>
      <protection/>
    </xf>
    <xf numFmtId="9" fontId="12" fillId="2" borderId="25" xfId="66" applyFont="1" applyFill="1" applyBorder="1" applyAlignment="1">
      <alignment horizontal="right" vertical="center" wrapText="1"/>
    </xf>
    <xf numFmtId="9" fontId="12" fillId="2" borderId="21" xfId="66" applyFont="1" applyFill="1" applyBorder="1" applyAlignment="1">
      <alignment horizontal="right" vertical="center" wrapText="1"/>
    </xf>
    <xf numFmtId="0" fontId="12" fillId="13" borderId="14" xfId="58" applyFont="1" applyFill="1" applyBorder="1" applyAlignment="1">
      <alignment vertical="center" wrapText="1"/>
      <protection/>
    </xf>
    <xf numFmtId="173" fontId="12" fillId="13" borderId="23" xfId="58" applyNumberFormat="1" applyFont="1" applyFill="1" applyBorder="1" applyAlignment="1">
      <alignment horizontal="right" vertical="center"/>
      <protection/>
    </xf>
    <xf numFmtId="173" fontId="12" fillId="13" borderId="22" xfId="58" applyNumberFormat="1" applyFont="1" applyFill="1" applyBorder="1" applyAlignment="1">
      <alignment horizontal="right" vertical="center"/>
      <protection/>
    </xf>
    <xf numFmtId="172" fontId="13" fillId="13" borderId="24" xfId="58" applyNumberFormat="1" applyFont="1" applyFill="1" applyBorder="1" applyAlignment="1">
      <alignment horizontal="right" vertical="center"/>
      <protection/>
    </xf>
    <xf numFmtId="9" fontId="12" fillId="13" borderId="25" xfId="66" applyFont="1" applyFill="1" applyBorder="1" applyAlignment="1">
      <alignment horizontal="right" vertical="center" wrapText="1"/>
    </xf>
    <xf numFmtId="9" fontId="12" fillId="13" borderId="21" xfId="66" applyFont="1" applyFill="1" applyBorder="1" applyAlignment="1">
      <alignment horizontal="right" vertical="center" wrapText="1"/>
    </xf>
    <xf numFmtId="173" fontId="14" fillId="13" borderId="22" xfId="58" applyNumberFormat="1" applyFont="1" applyFill="1" applyBorder="1" applyAlignment="1">
      <alignment horizontal="right" vertical="center"/>
      <protection/>
    </xf>
    <xf numFmtId="172" fontId="13" fillId="34" borderId="24" xfId="58" applyNumberFormat="1" applyFont="1" applyFill="1" applyBorder="1" applyAlignment="1">
      <alignment horizontal="right" vertical="center"/>
      <protection/>
    </xf>
    <xf numFmtId="0" fontId="18" fillId="0" borderId="27" xfId="58" applyFont="1" applyBorder="1" applyAlignment="1">
      <alignment horizontal="center" vertical="center"/>
      <protection/>
    </xf>
    <xf numFmtId="0" fontId="18" fillId="0" borderId="18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49" fontId="3" fillId="33" borderId="28" xfId="58" applyNumberFormat="1" applyFont="1" applyFill="1" applyBorder="1" applyAlignment="1">
      <alignment horizontal="center" vertical="top" wrapText="1"/>
      <protection/>
    </xf>
    <xf numFmtId="49" fontId="3" fillId="33" borderId="29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  <xf numFmtId="173" fontId="9" fillId="33" borderId="30" xfId="58" applyNumberFormat="1" applyFont="1" applyFill="1" applyBorder="1" applyAlignment="1">
      <alignment horizontal="right" vertical="center"/>
      <protection/>
    </xf>
    <xf numFmtId="9" fontId="9" fillId="2" borderId="25" xfId="66" applyFont="1" applyFill="1" applyBorder="1" applyAlignment="1">
      <alignment horizontal="right" vertical="center" wrapText="1"/>
    </xf>
    <xf numFmtId="9" fontId="9" fillId="2" borderId="21" xfId="66" applyFont="1" applyFill="1" applyBorder="1" applyAlignment="1">
      <alignment horizontal="right" vertical="center" wrapText="1"/>
    </xf>
    <xf numFmtId="173" fontId="12" fillId="34" borderId="23" xfId="58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G88" sqref="G88"/>
    </sheetView>
  </sheetViews>
  <sheetFormatPr defaultColWidth="9.00390625" defaultRowHeight="12.75"/>
  <cols>
    <col min="1" max="1" width="46.25390625" style="0" customWidth="1"/>
    <col min="2" max="4" width="11.75390625" style="0" customWidth="1"/>
    <col min="5" max="5" width="11.875" style="0" customWidth="1"/>
    <col min="6" max="6" width="11.375" style="0" customWidth="1"/>
    <col min="7" max="7" width="11.875" style="0" customWidth="1"/>
    <col min="8" max="8" width="14.375" style="0" customWidth="1"/>
    <col min="9" max="9" width="13.875" style="0" customWidth="1"/>
  </cols>
  <sheetData>
    <row r="1" spans="1:9" ht="15.75">
      <c r="A1" s="91" t="s">
        <v>38</v>
      </c>
      <c r="B1" s="91"/>
      <c r="C1" s="91"/>
      <c r="D1" s="91"/>
      <c r="E1" s="91"/>
      <c r="F1" s="91"/>
      <c r="G1" s="91"/>
      <c r="H1" s="91"/>
      <c r="I1" s="91"/>
    </row>
    <row r="2" spans="1:9" ht="15.75">
      <c r="A2" s="92" t="s">
        <v>73</v>
      </c>
      <c r="B2" s="92"/>
      <c r="C2" s="92"/>
      <c r="D2" s="92"/>
      <c r="E2" s="92"/>
      <c r="F2" s="92"/>
      <c r="G2" s="92"/>
      <c r="H2" s="92"/>
      <c r="I2" s="92"/>
    </row>
    <row r="3" spans="1:9" ht="15.75">
      <c r="A3" s="93" t="s">
        <v>85</v>
      </c>
      <c r="B3" s="93"/>
      <c r="C3" s="93"/>
      <c r="D3" s="93"/>
      <c r="E3" s="93"/>
      <c r="F3" s="93"/>
      <c r="G3" s="93"/>
      <c r="H3" s="93"/>
      <c r="I3" s="93"/>
    </row>
    <row r="4" spans="1:7" ht="15.75" thickBot="1">
      <c r="A4" s="2"/>
      <c r="B4" s="2"/>
      <c r="C4" s="2"/>
      <c r="D4" s="2"/>
      <c r="E4" s="8"/>
      <c r="F4" s="9"/>
      <c r="G4" s="1" t="s">
        <v>61</v>
      </c>
    </row>
    <row r="5" spans="1:9" ht="35.25" customHeight="1" thickBot="1">
      <c r="A5" s="7"/>
      <c r="B5" s="86">
        <v>2022</v>
      </c>
      <c r="C5" s="87"/>
      <c r="D5" s="88"/>
      <c r="E5" s="86">
        <v>2023</v>
      </c>
      <c r="F5" s="87"/>
      <c r="G5" s="88"/>
      <c r="H5" s="89" t="s">
        <v>87</v>
      </c>
      <c r="I5" s="90"/>
    </row>
    <row r="6" spans="1:9" ht="15.75" thickBot="1">
      <c r="A6" s="64" t="s">
        <v>1</v>
      </c>
      <c r="B6" s="29" t="s">
        <v>30</v>
      </c>
      <c r="C6" s="38" t="s">
        <v>31</v>
      </c>
      <c r="D6" s="39" t="s">
        <v>17</v>
      </c>
      <c r="E6" s="29" t="s">
        <v>30</v>
      </c>
      <c r="F6" s="38" t="s">
        <v>31</v>
      </c>
      <c r="G6" s="39" t="s">
        <v>17</v>
      </c>
      <c r="H6" s="29" t="s">
        <v>83</v>
      </c>
      <c r="I6" s="28" t="s">
        <v>84</v>
      </c>
    </row>
    <row r="7" spans="1:9" ht="13.5" thickBot="1">
      <c r="A7" s="35">
        <v>1</v>
      </c>
      <c r="B7" s="35">
        <v>2</v>
      </c>
      <c r="C7" s="36">
        <v>3</v>
      </c>
      <c r="D7" s="37">
        <v>4</v>
      </c>
      <c r="E7" s="35">
        <v>5</v>
      </c>
      <c r="F7" s="36">
        <v>6</v>
      </c>
      <c r="G7" s="37">
        <v>7</v>
      </c>
      <c r="H7" s="35">
        <v>8</v>
      </c>
      <c r="I7" s="36">
        <v>9</v>
      </c>
    </row>
    <row r="8" spans="1:9" ht="12.75">
      <c r="A8" s="69" t="s">
        <v>18</v>
      </c>
      <c r="B8" s="70">
        <f>B9+B12+B13+B17+B18+B19+B21+B22+B23+B24+B11</f>
        <v>308274.4</v>
      </c>
      <c r="C8" s="71">
        <f>C9+C12+C13+C17+C18+C19+C21+C22+C23+C24+C11</f>
        <v>263841.5</v>
      </c>
      <c r="D8" s="72">
        <f aca="true" t="shared" si="0" ref="D8:D22">C8/B8*100</f>
        <v>85.58657481775975</v>
      </c>
      <c r="E8" s="70">
        <f>E9+E12+E13+E17+E18+E19+E21+E22+E23+E24+E11</f>
        <v>267178.3</v>
      </c>
      <c r="F8" s="70">
        <f>F9+F12+F13+F17+F18+F19+F21+F22+F23+F24+F11</f>
        <v>201809.80000000005</v>
      </c>
      <c r="G8" s="72">
        <f>F8/E8*100</f>
        <v>75.53375405113366</v>
      </c>
      <c r="H8" s="73">
        <f>E8/B8</f>
        <v>0.8666898711018494</v>
      </c>
      <c r="I8" s="74">
        <f>F8/C8</f>
        <v>0.764890284507934</v>
      </c>
    </row>
    <row r="9" spans="1:9" ht="12.75">
      <c r="A9" s="30" t="s">
        <v>15</v>
      </c>
      <c r="B9" s="47">
        <f>B10</f>
        <v>127178</v>
      </c>
      <c r="C9" s="46">
        <f>C10</f>
        <v>99588.3</v>
      </c>
      <c r="D9" s="48">
        <f t="shared" si="0"/>
        <v>78.30623220997343</v>
      </c>
      <c r="E9" s="47">
        <f>E10</f>
        <v>160000</v>
      </c>
      <c r="F9" s="47">
        <f>F10</f>
        <v>115826.6</v>
      </c>
      <c r="G9" s="85">
        <f aca="true" t="shared" si="1" ref="G9:G24">F9/E9*100</f>
        <v>72.391625</v>
      </c>
      <c r="H9" s="61">
        <f aca="true" t="shared" si="2" ref="H9:I24">E9/B9</f>
        <v>1.2580792275393542</v>
      </c>
      <c r="I9" s="42">
        <f t="shared" si="2"/>
        <v>1.1630542945305824</v>
      </c>
    </row>
    <row r="10" spans="1:9" ht="12.75">
      <c r="A10" s="31" t="s">
        <v>0</v>
      </c>
      <c r="B10" s="51">
        <v>127178</v>
      </c>
      <c r="C10" s="50">
        <v>99588.3</v>
      </c>
      <c r="D10" s="52">
        <f t="shared" si="0"/>
        <v>78.30623220997343</v>
      </c>
      <c r="E10" s="51">
        <v>160000</v>
      </c>
      <c r="F10" s="50">
        <v>115826.6</v>
      </c>
      <c r="G10" s="85">
        <f t="shared" si="1"/>
        <v>72.391625</v>
      </c>
      <c r="H10" s="62">
        <f t="shared" si="2"/>
        <v>1.2580792275393542</v>
      </c>
      <c r="I10" s="43">
        <f t="shared" si="2"/>
        <v>1.1630542945305824</v>
      </c>
    </row>
    <row r="11" spans="1:9" ht="12.75">
      <c r="A11" s="30" t="s">
        <v>76</v>
      </c>
      <c r="B11" s="47">
        <v>14480</v>
      </c>
      <c r="C11" s="53">
        <v>12461.4</v>
      </c>
      <c r="D11" s="52">
        <f t="shared" si="0"/>
        <v>86.05939226519337</v>
      </c>
      <c r="E11" s="47">
        <v>15650</v>
      </c>
      <c r="F11" s="53">
        <v>13172</v>
      </c>
      <c r="G11" s="85">
        <f t="shared" si="1"/>
        <v>84.1661341853035</v>
      </c>
      <c r="H11" s="61">
        <f t="shared" si="2"/>
        <v>1.0808011049723756</v>
      </c>
      <c r="I11" s="42">
        <f t="shared" si="2"/>
        <v>1.0570240903911279</v>
      </c>
    </row>
    <row r="12" spans="1:9" ht="12.75">
      <c r="A12" s="30" t="s">
        <v>2</v>
      </c>
      <c r="B12" s="47">
        <v>30880</v>
      </c>
      <c r="C12" s="53">
        <v>27884.9</v>
      </c>
      <c r="D12" s="48">
        <f t="shared" si="0"/>
        <v>90.30084196891193</v>
      </c>
      <c r="E12" s="47">
        <v>28380</v>
      </c>
      <c r="F12" s="53">
        <v>20767.7</v>
      </c>
      <c r="G12" s="85">
        <f t="shared" si="1"/>
        <v>73.17723749119098</v>
      </c>
      <c r="H12" s="61">
        <f t="shared" si="2"/>
        <v>0.9190414507772021</v>
      </c>
      <c r="I12" s="42">
        <f t="shared" si="2"/>
        <v>0.7447650879149648</v>
      </c>
    </row>
    <row r="13" spans="1:9" ht="12.75">
      <c r="A13" s="30" t="s">
        <v>3</v>
      </c>
      <c r="B13" s="47">
        <f>B14+B15+B16</f>
        <v>16645</v>
      </c>
      <c r="C13" s="46">
        <f>C14+C15+C16</f>
        <v>11970.8</v>
      </c>
      <c r="D13" s="48">
        <f t="shared" si="0"/>
        <v>71.91829378191649</v>
      </c>
      <c r="E13" s="47">
        <f>E14+E15+E16</f>
        <v>16845</v>
      </c>
      <c r="F13" s="47">
        <f>F14+F15+F16</f>
        <v>9663.6</v>
      </c>
      <c r="G13" s="85">
        <f t="shared" si="1"/>
        <v>57.36776491540516</v>
      </c>
      <c r="H13" s="61">
        <f t="shared" si="2"/>
        <v>1.0120156203063984</v>
      </c>
      <c r="I13" s="42">
        <f t="shared" si="2"/>
        <v>0.8072643432352058</v>
      </c>
    </row>
    <row r="14" spans="1:9" ht="12.75">
      <c r="A14" s="31" t="s">
        <v>78</v>
      </c>
      <c r="B14" s="51">
        <v>2100</v>
      </c>
      <c r="C14" s="49">
        <v>666.5</v>
      </c>
      <c r="D14" s="48">
        <f t="shared" si="0"/>
        <v>31.738095238095237</v>
      </c>
      <c r="E14" s="51">
        <v>2100</v>
      </c>
      <c r="F14" s="49">
        <v>546.3</v>
      </c>
      <c r="G14" s="85">
        <f t="shared" si="1"/>
        <v>26.014285714285712</v>
      </c>
      <c r="H14" s="62">
        <f t="shared" si="2"/>
        <v>1</v>
      </c>
      <c r="I14" s="43">
        <f t="shared" si="2"/>
        <v>0.819654913728432</v>
      </c>
    </row>
    <row r="15" spans="1:9" ht="12.75">
      <c r="A15" s="31" t="s">
        <v>8</v>
      </c>
      <c r="B15" s="51">
        <v>545</v>
      </c>
      <c r="C15" s="49">
        <v>178.9</v>
      </c>
      <c r="D15" s="48">
        <f t="shared" si="0"/>
        <v>32.8256880733945</v>
      </c>
      <c r="E15" s="51">
        <v>545</v>
      </c>
      <c r="F15" s="49">
        <v>159.6</v>
      </c>
      <c r="G15" s="85">
        <f t="shared" si="1"/>
        <v>29.284403669724767</v>
      </c>
      <c r="H15" s="62">
        <f t="shared" si="2"/>
        <v>1</v>
      </c>
      <c r="I15" s="43">
        <f t="shared" si="2"/>
        <v>0.8921185019564002</v>
      </c>
    </row>
    <row r="16" spans="1:9" ht="12.75">
      <c r="A16" s="31" t="s">
        <v>77</v>
      </c>
      <c r="B16" s="51">
        <v>14000</v>
      </c>
      <c r="C16" s="49">
        <v>11125.4</v>
      </c>
      <c r="D16" s="48">
        <f t="shared" si="0"/>
        <v>79.46714285714286</v>
      </c>
      <c r="E16" s="51">
        <v>14200</v>
      </c>
      <c r="F16" s="49">
        <v>8957.7</v>
      </c>
      <c r="G16" s="85">
        <f t="shared" si="1"/>
        <v>63.08239436619719</v>
      </c>
      <c r="H16" s="62">
        <f t="shared" si="2"/>
        <v>1.0142857142857142</v>
      </c>
      <c r="I16" s="43">
        <f t="shared" si="2"/>
        <v>0.8051575673683644</v>
      </c>
    </row>
    <row r="17" spans="1:9" ht="12.75">
      <c r="A17" s="30" t="s">
        <v>19</v>
      </c>
      <c r="B17" s="47">
        <v>2680</v>
      </c>
      <c r="C17" s="53">
        <v>2778.9</v>
      </c>
      <c r="D17" s="48">
        <f t="shared" si="0"/>
        <v>103.6902985074627</v>
      </c>
      <c r="E17" s="47">
        <v>3100</v>
      </c>
      <c r="F17" s="53">
        <v>2433</v>
      </c>
      <c r="G17" s="85">
        <f t="shared" si="1"/>
        <v>78.48387096774194</v>
      </c>
      <c r="H17" s="61">
        <f t="shared" si="2"/>
        <v>1.1567164179104477</v>
      </c>
      <c r="I17" s="42">
        <f t="shared" si="2"/>
        <v>0.8755262873798985</v>
      </c>
    </row>
    <row r="18" spans="1:9" ht="36">
      <c r="A18" s="30" t="s">
        <v>36</v>
      </c>
      <c r="B18" s="47">
        <v>33780</v>
      </c>
      <c r="C18" s="53">
        <v>27502.8</v>
      </c>
      <c r="D18" s="48">
        <f t="shared" si="0"/>
        <v>81.41740674955594</v>
      </c>
      <c r="E18" s="47">
        <v>34866</v>
      </c>
      <c r="F18" s="53">
        <v>26126.9</v>
      </c>
      <c r="G18" s="85">
        <f t="shared" si="1"/>
        <v>74.93518040497906</v>
      </c>
      <c r="H18" s="61">
        <f t="shared" si="2"/>
        <v>1.0321492007104796</v>
      </c>
      <c r="I18" s="42">
        <f t="shared" si="2"/>
        <v>0.9499723664499615</v>
      </c>
    </row>
    <row r="19" spans="1:9" ht="24">
      <c r="A19" s="30" t="s">
        <v>9</v>
      </c>
      <c r="B19" s="47">
        <f>B20</f>
        <v>567</v>
      </c>
      <c r="C19" s="46">
        <f>C20</f>
        <v>549.2</v>
      </c>
      <c r="D19" s="48">
        <f t="shared" si="0"/>
        <v>96.86067019400355</v>
      </c>
      <c r="E19" s="47">
        <f>E20</f>
        <v>747</v>
      </c>
      <c r="F19" s="47">
        <f>F20</f>
        <v>460.7</v>
      </c>
      <c r="G19" s="85">
        <f t="shared" si="1"/>
        <v>61.67336010709504</v>
      </c>
      <c r="H19" s="61">
        <f t="shared" si="2"/>
        <v>1.3174603174603174</v>
      </c>
      <c r="I19" s="42">
        <f t="shared" si="2"/>
        <v>0.8388565185724689</v>
      </c>
    </row>
    <row r="20" spans="1:9" ht="12.75">
      <c r="A20" s="31" t="s">
        <v>10</v>
      </c>
      <c r="B20" s="51">
        <v>567</v>
      </c>
      <c r="C20" s="50">
        <v>549.2</v>
      </c>
      <c r="D20" s="52">
        <f t="shared" si="0"/>
        <v>96.86067019400355</v>
      </c>
      <c r="E20" s="51">
        <v>747</v>
      </c>
      <c r="F20" s="50">
        <v>460.7</v>
      </c>
      <c r="G20" s="85">
        <f t="shared" si="1"/>
        <v>61.67336010709504</v>
      </c>
      <c r="H20" s="62">
        <f t="shared" si="2"/>
        <v>1.3174603174603174</v>
      </c>
      <c r="I20" s="43">
        <f t="shared" si="2"/>
        <v>0.8388565185724689</v>
      </c>
    </row>
    <row r="21" spans="1:9" ht="24">
      <c r="A21" s="30" t="s">
        <v>11</v>
      </c>
      <c r="B21" s="47">
        <v>2420</v>
      </c>
      <c r="C21" s="53">
        <v>1933.2</v>
      </c>
      <c r="D21" s="48">
        <f t="shared" si="0"/>
        <v>79.88429752066116</v>
      </c>
      <c r="E21" s="47">
        <v>2420</v>
      </c>
      <c r="F21" s="53">
        <v>1864.1</v>
      </c>
      <c r="G21" s="85">
        <f t="shared" si="1"/>
        <v>77.02892561983471</v>
      </c>
      <c r="H21" s="61">
        <f t="shared" si="2"/>
        <v>1</v>
      </c>
      <c r="I21" s="42">
        <f t="shared" si="2"/>
        <v>0.9642561555969377</v>
      </c>
    </row>
    <row r="22" spans="1:9" ht="24">
      <c r="A22" s="30" t="s">
        <v>20</v>
      </c>
      <c r="B22" s="47">
        <v>78140</v>
      </c>
      <c r="C22" s="53">
        <v>77644.1</v>
      </c>
      <c r="D22" s="48">
        <f t="shared" si="0"/>
        <v>99.365369848989</v>
      </c>
      <c r="E22" s="47">
        <v>2560</v>
      </c>
      <c r="F22" s="53">
        <v>9333.1</v>
      </c>
      <c r="G22" s="85">
        <f t="shared" si="1"/>
        <v>364.57421875</v>
      </c>
      <c r="H22" s="61">
        <f t="shared" si="2"/>
        <v>0.032761709751727666</v>
      </c>
      <c r="I22" s="42">
        <f t="shared" si="2"/>
        <v>0.12020359563701556</v>
      </c>
    </row>
    <row r="23" spans="1:9" ht="12.75">
      <c r="A23" s="30" t="s">
        <v>21</v>
      </c>
      <c r="B23" s="47">
        <v>400</v>
      </c>
      <c r="C23" s="53">
        <v>482.5</v>
      </c>
      <c r="D23" s="48">
        <f>C23/B23*100</f>
        <v>120.625</v>
      </c>
      <c r="E23" s="47">
        <v>600</v>
      </c>
      <c r="F23" s="53">
        <v>243.5</v>
      </c>
      <c r="G23" s="85">
        <f t="shared" si="1"/>
        <v>40.583333333333336</v>
      </c>
      <c r="H23" s="61">
        <f t="shared" si="2"/>
        <v>1.5</v>
      </c>
      <c r="I23" s="42">
        <f t="shared" si="2"/>
        <v>0.5046632124352332</v>
      </c>
    </row>
    <row r="24" spans="1:9" ht="12.75">
      <c r="A24" s="30" t="s">
        <v>4</v>
      </c>
      <c r="B24" s="47">
        <v>1104.4</v>
      </c>
      <c r="C24" s="53">
        <v>1045.4</v>
      </c>
      <c r="D24" s="48">
        <f aca="true" t="shared" si="3" ref="D24:D34">C24/B24*100</f>
        <v>94.65773270554148</v>
      </c>
      <c r="E24" s="47">
        <v>2010.3</v>
      </c>
      <c r="F24" s="53">
        <v>1918.6</v>
      </c>
      <c r="G24" s="85">
        <f t="shared" si="1"/>
        <v>95.4384917673979</v>
      </c>
      <c r="H24" s="61">
        <f t="shared" si="2"/>
        <v>1.8202643969576238</v>
      </c>
      <c r="I24" s="42">
        <f t="shared" si="2"/>
        <v>1.8352783623493396</v>
      </c>
    </row>
    <row r="25" spans="1:9" ht="12.75">
      <c r="A25" s="75" t="s">
        <v>16</v>
      </c>
      <c r="B25" s="70">
        <f>B26+B32+B33</f>
        <v>1361368.9999999998</v>
      </c>
      <c r="C25" s="71">
        <f>C26+C32+C33</f>
        <v>794790.9</v>
      </c>
      <c r="D25" s="72">
        <f t="shared" si="3"/>
        <v>58.38173926393213</v>
      </c>
      <c r="E25" s="71">
        <v>1403501.6</v>
      </c>
      <c r="F25" s="71">
        <v>917487.4</v>
      </c>
      <c r="G25" s="72">
        <f aca="true" t="shared" si="4" ref="G25:G33">F25/E25*100</f>
        <v>65.37131129740072</v>
      </c>
      <c r="H25" s="76">
        <f aca="true" t="shared" si="5" ref="H25:I85">E25/B25</f>
        <v>1.0309486994341728</v>
      </c>
      <c r="I25" s="77">
        <f t="shared" si="5"/>
        <v>1.154375823880218</v>
      </c>
    </row>
    <row r="26" spans="1:9" ht="36">
      <c r="A26" s="31" t="s">
        <v>22</v>
      </c>
      <c r="B26" s="51">
        <f>B27+B28+B29+B30</f>
        <v>1331368.9999999998</v>
      </c>
      <c r="C26" s="49">
        <f>C27+C28+C29+C30</f>
        <v>793906.8</v>
      </c>
      <c r="D26" s="52">
        <f t="shared" si="3"/>
        <v>59.63086116621314</v>
      </c>
      <c r="E26" s="51">
        <f>E27+E28+E29+E30</f>
        <v>1379891.4999999998</v>
      </c>
      <c r="F26" s="51">
        <f>F27+F28+F29+F30</f>
        <v>916450.3999999999</v>
      </c>
      <c r="G26" s="52">
        <f t="shared" si="4"/>
        <v>66.41467100855394</v>
      </c>
      <c r="H26" s="62">
        <f t="shared" si="5"/>
        <v>1.0364455684336948</v>
      </c>
      <c r="I26" s="43">
        <f t="shared" si="5"/>
        <v>1.1543551459692747</v>
      </c>
    </row>
    <row r="27" spans="1:9" ht="24">
      <c r="A27" s="31" t="s">
        <v>23</v>
      </c>
      <c r="B27" s="51">
        <v>356364</v>
      </c>
      <c r="C27" s="50">
        <v>236313.9</v>
      </c>
      <c r="D27" s="52">
        <f t="shared" si="3"/>
        <v>66.31250631376908</v>
      </c>
      <c r="E27" s="51">
        <v>394268.3</v>
      </c>
      <c r="F27" s="50">
        <v>339145</v>
      </c>
      <c r="G27" s="52">
        <f t="shared" si="4"/>
        <v>86.0188353971141</v>
      </c>
      <c r="H27" s="62">
        <f t="shared" si="5"/>
        <v>1.1063639986081646</v>
      </c>
      <c r="I27" s="43">
        <f t="shared" si="5"/>
        <v>1.4351462186523942</v>
      </c>
    </row>
    <row r="28" spans="1:9" ht="24">
      <c r="A28" s="31" t="s">
        <v>24</v>
      </c>
      <c r="B28" s="51">
        <v>339488.2</v>
      </c>
      <c r="C28" s="50">
        <v>162429.1</v>
      </c>
      <c r="D28" s="52">
        <f t="shared" si="3"/>
        <v>47.84528593335497</v>
      </c>
      <c r="E28" s="51">
        <v>246745.8</v>
      </c>
      <c r="F28" s="50">
        <v>72626.2</v>
      </c>
      <c r="G28" s="52">
        <f t="shared" si="4"/>
        <v>29.433611433305046</v>
      </c>
      <c r="H28" s="62">
        <f t="shared" si="5"/>
        <v>0.7268170145530831</v>
      </c>
      <c r="I28" s="43">
        <f t="shared" si="5"/>
        <v>0.4471255458535447</v>
      </c>
    </row>
    <row r="29" spans="1:9" ht="24">
      <c r="A29" s="31" t="s">
        <v>25</v>
      </c>
      <c r="B29" s="51">
        <v>617947.6</v>
      </c>
      <c r="C29" s="50">
        <v>382406.8</v>
      </c>
      <c r="D29" s="52">
        <f t="shared" si="3"/>
        <v>61.88337004626282</v>
      </c>
      <c r="E29" s="51">
        <v>721308.2</v>
      </c>
      <c r="F29" s="50">
        <v>491025</v>
      </c>
      <c r="G29" s="52">
        <f t="shared" si="4"/>
        <v>68.07422957343339</v>
      </c>
      <c r="H29" s="62">
        <f t="shared" si="5"/>
        <v>1.1672643440964896</v>
      </c>
      <c r="I29" s="43">
        <f t="shared" si="5"/>
        <v>1.2840383591505173</v>
      </c>
    </row>
    <row r="30" spans="1:9" ht="12.75">
      <c r="A30" s="31" t="s">
        <v>26</v>
      </c>
      <c r="B30" s="51">
        <v>17569.2</v>
      </c>
      <c r="C30" s="50">
        <v>12757</v>
      </c>
      <c r="D30" s="52">
        <f t="shared" si="3"/>
        <v>72.61002208410173</v>
      </c>
      <c r="E30" s="51">
        <v>17569.2</v>
      </c>
      <c r="F30" s="50">
        <v>13654.2</v>
      </c>
      <c r="G30" s="52">
        <f t="shared" si="4"/>
        <v>77.71668601871457</v>
      </c>
      <c r="H30" s="62">
        <f t="shared" si="5"/>
        <v>1</v>
      </c>
      <c r="I30" s="43">
        <f t="shared" si="5"/>
        <v>1.0703300148937838</v>
      </c>
    </row>
    <row r="31" spans="1:9" ht="24">
      <c r="A31" s="31" t="s">
        <v>86</v>
      </c>
      <c r="B31" s="51">
        <v>0</v>
      </c>
      <c r="C31" s="50">
        <v>324.5</v>
      </c>
      <c r="D31" s="52" t="e">
        <f t="shared" si="3"/>
        <v>#DIV/0!</v>
      </c>
      <c r="E31" s="51">
        <v>139.1</v>
      </c>
      <c r="F31" s="50">
        <v>139.1</v>
      </c>
      <c r="G31" s="52">
        <f t="shared" si="4"/>
        <v>100</v>
      </c>
      <c r="H31" s="62" t="e">
        <f t="shared" si="5"/>
        <v>#DIV/0!</v>
      </c>
      <c r="I31" s="43">
        <f t="shared" si="5"/>
        <v>0.4286594761171032</v>
      </c>
    </row>
    <row r="32" spans="1:9" ht="12.75">
      <c r="A32" s="31" t="s">
        <v>62</v>
      </c>
      <c r="B32" s="51">
        <v>30000</v>
      </c>
      <c r="C32" s="50">
        <v>884.5</v>
      </c>
      <c r="D32" s="52">
        <f t="shared" si="3"/>
        <v>2.9483333333333333</v>
      </c>
      <c r="E32" s="51">
        <v>23471</v>
      </c>
      <c r="F32" s="50">
        <v>898.1</v>
      </c>
      <c r="G32" s="52">
        <f t="shared" si="4"/>
        <v>3.8264240978228456</v>
      </c>
      <c r="H32" s="62">
        <f t="shared" si="5"/>
        <v>0.7823666666666667</v>
      </c>
      <c r="I32" s="43">
        <f t="shared" si="5"/>
        <v>1.015375918598078</v>
      </c>
    </row>
    <row r="33" spans="1:9" ht="48">
      <c r="A33" s="31" t="s">
        <v>63</v>
      </c>
      <c r="B33" s="51">
        <v>0</v>
      </c>
      <c r="C33" s="50">
        <v>-0.4</v>
      </c>
      <c r="D33" s="52" t="e">
        <f t="shared" si="3"/>
        <v>#DIV/0!</v>
      </c>
      <c r="E33" s="51">
        <v>0</v>
      </c>
      <c r="F33" s="50">
        <v>-0.2</v>
      </c>
      <c r="G33" s="52" t="e">
        <f t="shared" si="4"/>
        <v>#DIV/0!</v>
      </c>
      <c r="H33" s="62" t="e">
        <f t="shared" si="5"/>
        <v>#DIV/0!</v>
      </c>
      <c r="I33" s="43">
        <f t="shared" si="5"/>
        <v>0.5</v>
      </c>
    </row>
    <row r="34" spans="1:9" ht="12.75">
      <c r="A34" s="78" t="s">
        <v>27</v>
      </c>
      <c r="B34" s="79">
        <f>B8+B25</f>
        <v>1669643.4</v>
      </c>
      <c r="C34" s="80">
        <f>C8+C25</f>
        <v>1058632.4</v>
      </c>
      <c r="D34" s="81">
        <f t="shared" si="3"/>
        <v>63.40470066841818</v>
      </c>
      <c r="E34" s="79">
        <f>E8+E25</f>
        <v>1670679.9000000001</v>
      </c>
      <c r="F34" s="80">
        <f>F8+F25</f>
        <v>1119297.2000000002</v>
      </c>
      <c r="G34" s="81">
        <f>F34/E34*100</f>
        <v>66.9965084274971</v>
      </c>
      <c r="H34" s="82">
        <f t="shared" si="5"/>
        <v>1.0006207912420102</v>
      </c>
      <c r="I34" s="83">
        <f t="shared" si="5"/>
        <v>1.0573048775004432</v>
      </c>
    </row>
    <row r="35" spans="1:9" ht="12.75">
      <c r="A35" s="32"/>
      <c r="B35" s="54"/>
      <c r="C35" s="55"/>
      <c r="D35" s="56"/>
      <c r="E35" s="54"/>
      <c r="F35" s="55"/>
      <c r="G35" s="56"/>
      <c r="H35" s="63" t="e">
        <f t="shared" si="5"/>
        <v>#DIV/0!</v>
      </c>
      <c r="I35" s="44" t="e">
        <f t="shared" si="5"/>
        <v>#DIV/0!</v>
      </c>
    </row>
    <row r="36" spans="1:9" ht="12.75">
      <c r="A36" s="75" t="s">
        <v>12</v>
      </c>
      <c r="B36" s="70">
        <f>SUM(B37:B44)</f>
        <v>108617.9</v>
      </c>
      <c r="C36" s="71">
        <f>SUM(C37:C44)</f>
        <v>77366.3</v>
      </c>
      <c r="D36" s="72">
        <f aca="true" t="shared" si="6" ref="D36:D42">C36/B36*100</f>
        <v>71.22794677488702</v>
      </c>
      <c r="E36" s="70">
        <f>SUM(E37:E44)</f>
        <v>104161.59999999999</v>
      </c>
      <c r="F36" s="70">
        <f>SUM(F37:F44)</f>
        <v>89894.40000000001</v>
      </c>
      <c r="G36" s="72">
        <f aca="true" t="shared" si="7" ref="G36:G71">F36/E36*100</f>
        <v>86.30282176925087</v>
      </c>
      <c r="H36" s="76">
        <f t="shared" si="5"/>
        <v>0.9589726923462891</v>
      </c>
      <c r="I36" s="77">
        <f t="shared" si="5"/>
        <v>1.1619322624967203</v>
      </c>
    </row>
    <row r="37" spans="1:9" ht="24">
      <c r="A37" s="65" t="s">
        <v>39</v>
      </c>
      <c r="B37" s="58">
        <v>2152</v>
      </c>
      <c r="C37" s="50">
        <v>1612.5</v>
      </c>
      <c r="D37" s="59">
        <f t="shared" si="6"/>
        <v>74.93029739776952</v>
      </c>
      <c r="E37" s="58">
        <v>2080</v>
      </c>
      <c r="F37" s="50">
        <v>1861.3</v>
      </c>
      <c r="G37" s="59">
        <f t="shared" si="7"/>
        <v>89.48557692307692</v>
      </c>
      <c r="H37" s="67">
        <f t="shared" si="5"/>
        <v>0.966542750929368</v>
      </c>
      <c r="I37" s="45">
        <f t="shared" si="5"/>
        <v>1.154294573643411</v>
      </c>
    </row>
    <row r="38" spans="1:9" ht="36">
      <c r="A38" s="65" t="s">
        <v>40</v>
      </c>
      <c r="B38" s="58">
        <v>1950</v>
      </c>
      <c r="C38" s="50">
        <v>1378</v>
      </c>
      <c r="D38" s="59">
        <f t="shared" si="6"/>
        <v>70.66666666666667</v>
      </c>
      <c r="E38" s="58">
        <v>1989</v>
      </c>
      <c r="F38" s="50">
        <v>1776.3</v>
      </c>
      <c r="G38" s="59">
        <f t="shared" si="7"/>
        <v>89.30618401206635</v>
      </c>
      <c r="H38" s="67">
        <f t="shared" si="5"/>
        <v>1.02</v>
      </c>
      <c r="I38" s="45">
        <f t="shared" si="5"/>
        <v>1.2890420899854862</v>
      </c>
    </row>
    <row r="39" spans="1:9" ht="36">
      <c r="A39" s="65" t="s">
        <v>41</v>
      </c>
      <c r="B39" s="58">
        <v>77332.5</v>
      </c>
      <c r="C39" s="50">
        <v>56588.3</v>
      </c>
      <c r="D39" s="59">
        <f t="shared" si="6"/>
        <v>73.17531438916369</v>
      </c>
      <c r="E39" s="58">
        <v>75483</v>
      </c>
      <c r="F39" s="50">
        <v>66377.3</v>
      </c>
      <c r="G39" s="59">
        <f t="shared" si="7"/>
        <v>87.93675397109283</v>
      </c>
      <c r="H39" s="67">
        <f t="shared" si="5"/>
        <v>0.9760837940064009</v>
      </c>
      <c r="I39" s="45">
        <f t="shared" si="5"/>
        <v>1.1729862886851168</v>
      </c>
    </row>
    <row r="40" spans="1:9" ht="12.75">
      <c r="A40" s="65" t="s">
        <v>69</v>
      </c>
      <c r="B40" s="58">
        <v>25.5</v>
      </c>
      <c r="C40" s="50">
        <v>25.5</v>
      </c>
      <c r="D40" s="59">
        <f t="shared" si="6"/>
        <v>100</v>
      </c>
      <c r="E40" s="58">
        <v>0.5</v>
      </c>
      <c r="F40" s="50">
        <v>0.5</v>
      </c>
      <c r="G40" s="59">
        <f t="shared" si="7"/>
        <v>100</v>
      </c>
      <c r="H40" s="67">
        <f t="shared" si="5"/>
        <v>0.0196078431372549</v>
      </c>
      <c r="I40" s="45">
        <f t="shared" si="5"/>
        <v>0.0196078431372549</v>
      </c>
    </row>
    <row r="41" spans="1:9" ht="36">
      <c r="A41" s="65" t="s">
        <v>42</v>
      </c>
      <c r="B41" s="58">
        <v>9835</v>
      </c>
      <c r="C41" s="50">
        <v>7036.9</v>
      </c>
      <c r="D41" s="59">
        <f t="shared" si="6"/>
        <v>71.54956786985255</v>
      </c>
      <c r="E41" s="58">
        <v>9725</v>
      </c>
      <c r="F41" s="50">
        <v>8760.6</v>
      </c>
      <c r="G41" s="59">
        <f t="shared" si="7"/>
        <v>90.08329048843187</v>
      </c>
      <c r="H41" s="67">
        <f t="shared" si="5"/>
        <v>0.9888154550076258</v>
      </c>
      <c r="I41" s="45">
        <f t="shared" si="5"/>
        <v>1.2449516122156064</v>
      </c>
    </row>
    <row r="42" spans="1:9" ht="12.75">
      <c r="A42" s="65" t="s">
        <v>74</v>
      </c>
      <c r="B42" s="58">
        <v>0</v>
      </c>
      <c r="C42" s="50">
        <v>0</v>
      </c>
      <c r="D42" s="59" t="e">
        <f t="shared" si="6"/>
        <v>#DIV/0!</v>
      </c>
      <c r="E42" s="58">
        <v>9.4</v>
      </c>
      <c r="F42" s="50">
        <v>9.4</v>
      </c>
      <c r="G42" s="59">
        <f t="shared" si="7"/>
        <v>100</v>
      </c>
      <c r="H42" s="67" t="e">
        <f t="shared" si="5"/>
        <v>#DIV/0!</v>
      </c>
      <c r="I42" s="45" t="e">
        <f t="shared" si="5"/>
        <v>#DIV/0!</v>
      </c>
    </row>
    <row r="43" spans="1:9" ht="12.75">
      <c r="A43" s="65" t="s">
        <v>43</v>
      </c>
      <c r="B43" s="58">
        <v>300</v>
      </c>
      <c r="C43" s="50">
        <v>0</v>
      </c>
      <c r="D43" s="59">
        <v>0</v>
      </c>
      <c r="E43" s="58">
        <v>300</v>
      </c>
      <c r="F43" s="50">
        <v>0</v>
      </c>
      <c r="G43" s="59">
        <f t="shared" si="7"/>
        <v>0</v>
      </c>
      <c r="H43" s="67">
        <f t="shared" si="5"/>
        <v>1</v>
      </c>
      <c r="I43" s="45" t="e">
        <f t="shared" si="5"/>
        <v>#DIV/0!</v>
      </c>
    </row>
    <row r="44" spans="1:9" ht="12.75">
      <c r="A44" s="65" t="s">
        <v>44</v>
      </c>
      <c r="B44" s="58">
        <v>17022.9</v>
      </c>
      <c r="C44" s="50">
        <v>10725.1</v>
      </c>
      <c r="D44" s="59">
        <f aca="true" t="shared" si="8" ref="D44:D52">C44/B44*100</f>
        <v>63.00395349793513</v>
      </c>
      <c r="E44" s="58">
        <v>14574.7</v>
      </c>
      <c r="F44" s="50">
        <v>11109</v>
      </c>
      <c r="G44" s="59">
        <f t="shared" si="7"/>
        <v>76.22112290475961</v>
      </c>
      <c r="H44" s="67">
        <f t="shared" si="5"/>
        <v>0.8561819666449312</v>
      </c>
      <c r="I44" s="45">
        <f t="shared" si="5"/>
        <v>1.0357945380462652</v>
      </c>
    </row>
    <row r="45" spans="1:9" ht="12.75">
      <c r="A45" s="75" t="s">
        <v>32</v>
      </c>
      <c r="B45" s="70">
        <f>B46</f>
        <v>1410</v>
      </c>
      <c r="C45" s="71">
        <f>C46</f>
        <v>923.7</v>
      </c>
      <c r="D45" s="72">
        <f t="shared" si="8"/>
        <v>65.51063829787235</v>
      </c>
      <c r="E45" s="70">
        <f>E46</f>
        <v>1464.7</v>
      </c>
      <c r="F45" s="71">
        <f>F46</f>
        <v>997.3</v>
      </c>
      <c r="G45" s="72">
        <f>F45/E45*100</f>
        <v>68.08902846999385</v>
      </c>
      <c r="H45" s="76">
        <f t="shared" si="5"/>
        <v>1.0387943262411348</v>
      </c>
      <c r="I45" s="77">
        <f t="shared" si="5"/>
        <v>1.079679549637328</v>
      </c>
    </row>
    <row r="46" spans="1:9" ht="12.75">
      <c r="A46" s="65" t="s">
        <v>45</v>
      </c>
      <c r="B46" s="58">
        <v>1410</v>
      </c>
      <c r="C46" s="50">
        <v>923.7</v>
      </c>
      <c r="D46" s="56">
        <f t="shared" si="8"/>
        <v>65.51063829787235</v>
      </c>
      <c r="E46" s="58">
        <v>1464.7</v>
      </c>
      <c r="F46" s="50">
        <v>997.3</v>
      </c>
      <c r="G46" s="59">
        <f t="shared" si="7"/>
        <v>68.08902846999385</v>
      </c>
      <c r="H46" s="67">
        <f t="shared" si="5"/>
        <v>1.0387943262411348</v>
      </c>
      <c r="I46" s="45">
        <f t="shared" si="5"/>
        <v>1.079679549637328</v>
      </c>
    </row>
    <row r="47" spans="1:9" ht="24">
      <c r="A47" s="75" t="s">
        <v>13</v>
      </c>
      <c r="B47" s="70">
        <f>B48+B49</f>
        <v>9086</v>
      </c>
      <c r="C47" s="71">
        <f>C48+C49</f>
        <v>5049.5</v>
      </c>
      <c r="D47" s="72">
        <f t="shared" si="8"/>
        <v>55.574510235527185</v>
      </c>
      <c r="E47" s="70">
        <f>E48+E49</f>
        <v>40229.4</v>
      </c>
      <c r="F47" s="70">
        <f>F48+F49</f>
        <v>5749.1</v>
      </c>
      <c r="G47" s="72">
        <f>F47/E47*100</f>
        <v>14.290792306124377</v>
      </c>
      <c r="H47" s="76">
        <f t="shared" si="5"/>
        <v>4.427624917455426</v>
      </c>
      <c r="I47" s="77">
        <f t="shared" si="5"/>
        <v>1.1385483711258542</v>
      </c>
    </row>
    <row r="48" spans="1:9" ht="12" customHeight="1">
      <c r="A48" s="66" t="s">
        <v>80</v>
      </c>
      <c r="B48" s="58">
        <v>8904.5</v>
      </c>
      <c r="C48" s="50">
        <v>5040.5</v>
      </c>
      <c r="D48" s="59">
        <f t="shared" si="8"/>
        <v>56.60621034308496</v>
      </c>
      <c r="E48" s="58">
        <v>7180.3</v>
      </c>
      <c r="F48" s="50">
        <v>5497</v>
      </c>
      <c r="G48" s="59">
        <f t="shared" si="7"/>
        <v>76.55668983190117</v>
      </c>
      <c r="H48" s="68">
        <f t="shared" si="5"/>
        <v>0.8063675669605256</v>
      </c>
      <c r="I48" s="60">
        <f t="shared" si="5"/>
        <v>1.0905664120622953</v>
      </c>
    </row>
    <row r="49" spans="1:9" ht="23.25" customHeight="1">
      <c r="A49" s="66" t="s">
        <v>81</v>
      </c>
      <c r="B49" s="58">
        <v>181.5</v>
      </c>
      <c r="C49" s="50">
        <v>9</v>
      </c>
      <c r="D49" s="59">
        <f t="shared" si="8"/>
        <v>4.958677685950414</v>
      </c>
      <c r="E49" s="58">
        <v>33049.1</v>
      </c>
      <c r="F49" s="50">
        <v>252.1</v>
      </c>
      <c r="G49" s="59">
        <f t="shared" si="7"/>
        <v>0.7628044334036328</v>
      </c>
      <c r="H49" s="68">
        <f t="shared" si="5"/>
        <v>182.08870523415976</v>
      </c>
      <c r="I49" s="60">
        <f t="shared" si="5"/>
        <v>28.01111111111111</v>
      </c>
    </row>
    <row r="50" spans="1:9" ht="12.75">
      <c r="A50" s="75" t="s">
        <v>14</v>
      </c>
      <c r="B50" s="70">
        <f>SUM(B51:B55)</f>
        <v>194043.6</v>
      </c>
      <c r="C50" s="71">
        <f>SUM(C51:C55)</f>
        <v>71453.1</v>
      </c>
      <c r="D50" s="72">
        <f t="shared" si="8"/>
        <v>36.82321911158111</v>
      </c>
      <c r="E50" s="70">
        <f>SUM(E51:E55)</f>
        <v>220949</v>
      </c>
      <c r="F50" s="70">
        <f>SUM(F51:F55)</f>
        <v>98008</v>
      </c>
      <c r="G50" s="72">
        <f>F50/E50*100</f>
        <v>44.35774771553616</v>
      </c>
      <c r="H50" s="76">
        <f t="shared" si="5"/>
        <v>1.1386564668971304</v>
      </c>
      <c r="I50" s="77">
        <f t="shared" si="5"/>
        <v>1.371640978487987</v>
      </c>
    </row>
    <row r="51" spans="1:9" ht="12.75">
      <c r="A51" s="65" t="s">
        <v>82</v>
      </c>
      <c r="B51" s="58">
        <v>0</v>
      </c>
      <c r="C51" s="50">
        <v>0</v>
      </c>
      <c r="D51" s="59" t="e">
        <f t="shared" si="8"/>
        <v>#DIV/0!</v>
      </c>
      <c r="E51" s="58">
        <v>51005</v>
      </c>
      <c r="F51" s="50">
        <v>20816.5</v>
      </c>
      <c r="G51" s="59">
        <f t="shared" si="7"/>
        <v>40.81266542495834</v>
      </c>
      <c r="H51" s="67" t="e">
        <f t="shared" si="5"/>
        <v>#DIV/0!</v>
      </c>
      <c r="I51" s="45" t="e">
        <f t="shared" si="5"/>
        <v>#DIV/0!</v>
      </c>
    </row>
    <row r="52" spans="1:9" ht="12.75">
      <c r="A52" s="65" t="s">
        <v>64</v>
      </c>
      <c r="B52" s="58">
        <v>46163.3</v>
      </c>
      <c r="C52" s="50">
        <v>7601.7</v>
      </c>
      <c r="D52" s="59">
        <f t="shared" si="8"/>
        <v>16.466977014208258</v>
      </c>
      <c r="E52" s="58">
        <v>75</v>
      </c>
      <c r="F52" s="50">
        <v>0</v>
      </c>
      <c r="G52" s="59">
        <f t="shared" si="7"/>
        <v>0</v>
      </c>
      <c r="H52" s="67">
        <f t="shared" si="5"/>
        <v>0.001624667213998999</v>
      </c>
      <c r="I52" s="45">
        <f t="shared" si="5"/>
        <v>0</v>
      </c>
    </row>
    <row r="53" spans="1:9" ht="12.75">
      <c r="A53" s="65" t="s">
        <v>46</v>
      </c>
      <c r="B53" s="58">
        <v>27899</v>
      </c>
      <c r="C53" s="50">
        <v>18702.1</v>
      </c>
      <c r="D53" s="59">
        <f aca="true" t="shared" si="9" ref="D53:D71">C53/B53*100</f>
        <v>67.03501917631456</v>
      </c>
      <c r="E53" s="58">
        <v>27771.7</v>
      </c>
      <c r="F53" s="50">
        <v>20730.4</v>
      </c>
      <c r="G53" s="59">
        <f t="shared" si="7"/>
        <v>74.64577249502192</v>
      </c>
      <c r="H53" s="67">
        <f t="shared" si="5"/>
        <v>0.9954371124413062</v>
      </c>
      <c r="I53" s="45">
        <f t="shared" si="5"/>
        <v>1.10845306142091</v>
      </c>
    </row>
    <row r="54" spans="1:9" ht="12.75">
      <c r="A54" s="65" t="s">
        <v>72</v>
      </c>
      <c r="B54" s="58">
        <v>104310.2</v>
      </c>
      <c r="C54" s="50">
        <v>42147.3</v>
      </c>
      <c r="D54" s="59">
        <f t="shared" si="9"/>
        <v>40.4057321335785</v>
      </c>
      <c r="E54" s="58">
        <v>121319.3</v>
      </c>
      <c r="F54" s="50">
        <v>46047.7</v>
      </c>
      <c r="G54" s="59">
        <f t="shared" si="7"/>
        <v>37.955791040667066</v>
      </c>
      <c r="H54" s="67">
        <f t="shared" si="5"/>
        <v>1.163062672682058</v>
      </c>
      <c r="I54" s="45">
        <f t="shared" si="5"/>
        <v>1.0925421082726532</v>
      </c>
    </row>
    <row r="55" spans="1:9" ht="12.75">
      <c r="A55" s="65" t="s">
        <v>47</v>
      </c>
      <c r="B55" s="58">
        <v>15671.1</v>
      </c>
      <c r="C55" s="50">
        <v>3002</v>
      </c>
      <c r="D55" s="59">
        <f t="shared" si="9"/>
        <v>19.156281307629968</v>
      </c>
      <c r="E55" s="58">
        <v>20778</v>
      </c>
      <c r="F55" s="50">
        <v>10413.4</v>
      </c>
      <c r="G55" s="59">
        <f t="shared" si="7"/>
        <v>50.11743189912408</v>
      </c>
      <c r="H55" s="67">
        <f t="shared" si="5"/>
        <v>1.325880123284262</v>
      </c>
      <c r="I55" s="45">
        <f t="shared" si="5"/>
        <v>3.4688207861425715</v>
      </c>
    </row>
    <row r="56" spans="1:9" ht="12.75">
      <c r="A56" s="75" t="s">
        <v>5</v>
      </c>
      <c r="B56" s="70">
        <f>SUM(B57:B60)</f>
        <v>396660.7</v>
      </c>
      <c r="C56" s="71">
        <f>SUM(C57:C60)</f>
        <v>211436.9</v>
      </c>
      <c r="D56" s="72">
        <f t="shared" si="9"/>
        <v>53.304221971069985</v>
      </c>
      <c r="E56" s="70">
        <f>SUM(E57:E60)</f>
        <v>212723.2</v>
      </c>
      <c r="F56" s="70">
        <f>SUM(F57:F60)</f>
        <v>92980.7</v>
      </c>
      <c r="G56" s="72">
        <f>F56/E56*100</f>
        <v>43.709712903905164</v>
      </c>
      <c r="H56" s="76">
        <f t="shared" si="5"/>
        <v>0.5362850415985249</v>
      </c>
      <c r="I56" s="77">
        <f t="shared" si="5"/>
        <v>0.4397562582500973</v>
      </c>
    </row>
    <row r="57" spans="1:9" ht="12.75">
      <c r="A57" s="65" t="s">
        <v>48</v>
      </c>
      <c r="B57" s="58">
        <v>1521.5</v>
      </c>
      <c r="C57" s="50">
        <v>1173.8</v>
      </c>
      <c r="D57" s="59">
        <f t="shared" si="9"/>
        <v>77.14755175813342</v>
      </c>
      <c r="E57" s="58">
        <v>1265.6</v>
      </c>
      <c r="F57" s="50">
        <v>794.4</v>
      </c>
      <c r="G57" s="59">
        <f t="shared" si="7"/>
        <v>62.768647281921616</v>
      </c>
      <c r="H57" s="67">
        <f t="shared" si="5"/>
        <v>0.8318107131120605</v>
      </c>
      <c r="I57" s="45">
        <f t="shared" si="5"/>
        <v>0.6767762821605043</v>
      </c>
    </row>
    <row r="58" spans="1:9" ht="12.75">
      <c r="A58" s="65" t="s">
        <v>49</v>
      </c>
      <c r="B58" s="58">
        <v>352442.2</v>
      </c>
      <c r="C58" s="50">
        <v>181260.3</v>
      </c>
      <c r="D58" s="59">
        <f t="shared" si="9"/>
        <v>51.42979472946202</v>
      </c>
      <c r="E58" s="58">
        <v>144678.5</v>
      </c>
      <c r="F58" s="50">
        <v>58439.2</v>
      </c>
      <c r="G58" s="59">
        <f t="shared" si="7"/>
        <v>40.39245637741613</v>
      </c>
      <c r="H58" s="67">
        <f t="shared" si="5"/>
        <v>0.4105027718020146</v>
      </c>
      <c r="I58" s="45">
        <f t="shared" si="5"/>
        <v>0.3224048509243337</v>
      </c>
    </row>
    <row r="59" spans="1:9" ht="12.75">
      <c r="A59" s="65" t="s">
        <v>66</v>
      </c>
      <c r="B59" s="58">
        <v>35395.5</v>
      </c>
      <c r="C59" s="50">
        <v>23985.2</v>
      </c>
      <c r="D59" s="59">
        <f t="shared" si="9"/>
        <v>67.76341625347855</v>
      </c>
      <c r="E59" s="58">
        <v>59189.6</v>
      </c>
      <c r="F59" s="50">
        <v>27247.1</v>
      </c>
      <c r="G59" s="59">
        <f t="shared" si="7"/>
        <v>46.03359373944071</v>
      </c>
      <c r="H59" s="67">
        <f t="shared" si="5"/>
        <v>1.672235171137574</v>
      </c>
      <c r="I59" s="45">
        <f t="shared" si="5"/>
        <v>1.1359963644247284</v>
      </c>
    </row>
    <row r="60" spans="1:9" ht="24">
      <c r="A60" s="65" t="s">
        <v>75</v>
      </c>
      <c r="B60" s="58">
        <v>7301.5</v>
      </c>
      <c r="C60" s="50">
        <v>5017.6</v>
      </c>
      <c r="D60" s="59">
        <f t="shared" si="9"/>
        <v>68.72012600150654</v>
      </c>
      <c r="E60" s="58">
        <v>7589.5</v>
      </c>
      <c r="F60" s="50">
        <v>6500</v>
      </c>
      <c r="G60" s="59">
        <f t="shared" si="7"/>
        <v>85.64464062191185</v>
      </c>
      <c r="H60" s="67">
        <f t="shared" si="5"/>
        <v>1.0394439498733137</v>
      </c>
      <c r="I60" s="45">
        <f t="shared" si="5"/>
        <v>1.295440051020408</v>
      </c>
    </row>
    <row r="61" spans="1:9" ht="12.75">
      <c r="A61" s="75" t="s">
        <v>88</v>
      </c>
      <c r="B61" s="70">
        <f aca="true" t="shared" si="10" ref="B61:D62">B62</f>
        <v>0</v>
      </c>
      <c r="C61" s="70">
        <f t="shared" si="10"/>
        <v>0</v>
      </c>
      <c r="D61" s="70">
        <f>D62</f>
        <v>0</v>
      </c>
      <c r="E61" s="70">
        <f>E62</f>
        <v>13130</v>
      </c>
      <c r="F61" s="70">
        <f>F62</f>
        <v>0</v>
      </c>
      <c r="G61" s="72">
        <f>G62</f>
        <v>13130</v>
      </c>
      <c r="H61" s="95" t="e">
        <f t="shared" si="5"/>
        <v>#DIV/0!</v>
      </c>
      <c r="I61" s="96" t="e">
        <f t="shared" si="5"/>
        <v>#DIV/0!</v>
      </c>
    </row>
    <row r="62" spans="1:9" ht="24">
      <c r="A62" s="65" t="s">
        <v>75</v>
      </c>
      <c r="B62" s="58">
        <v>0</v>
      </c>
      <c r="C62" s="50">
        <v>0</v>
      </c>
      <c r="D62" s="97">
        <f>B62+C62</f>
        <v>0</v>
      </c>
      <c r="E62" s="58">
        <v>13130</v>
      </c>
      <c r="F62" s="94">
        <v>0</v>
      </c>
      <c r="G62" s="59">
        <f>E62+F62</f>
        <v>13130</v>
      </c>
      <c r="H62" s="67" t="e">
        <f t="shared" si="5"/>
        <v>#DIV/0!</v>
      </c>
      <c r="I62" s="45" t="e">
        <f t="shared" si="5"/>
        <v>#DIV/0!</v>
      </c>
    </row>
    <row r="63" spans="1:9" ht="12.75">
      <c r="A63" s="75" t="s">
        <v>6</v>
      </c>
      <c r="B63" s="70">
        <f>SUM(B64:B68)</f>
        <v>655305.7000000001</v>
      </c>
      <c r="C63" s="71">
        <f>SUM(C64:C68)</f>
        <v>449808.80000000005</v>
      </c>
      <c r="D63" s="72">
        <f t="shared" si="9"/>
        <v>68.64106324727528</v>
      </c>
      <c r="E63" s="70">
        <f>SUM(E64:E68)</f>
        <v>688443</v>
      </c>
      <c r="F63" s="70">
        <f>SUM(F64:F68)</f>
        <v>507592.4</v>
      </c>
      <c r="G63" s="72">
        <f>F63/E63*100</f>
        <v>73.73049039644532</v>
      </c>
      <c r="H63" s="76">
        <f t="shared" si="5"/>
        <v>1.050567696877961</v>
      </c>
      <c r="I63" s="77">
        <f t="shared" si="5"/>
        <v>1.1284625823238674</v>
      </c>
    </row>
    <row r="64" spans="1:9" ht="12.75">
      <c r="A64" s="65" t="s">
        <v>50</v>
      </c>
      <c r="B64" s="58">
        <v>197966.6</v>
      </c>
      <c r="C64" s="50">
        <v>138880.7</v>
      </c>
      <c r="D64" s="59">
        <f t="shared" si="9"/>
        <v>70.15360166816019</v>
      </c>
      <c r="E64" s="58">
        <v>194071.6</v>
      </c>
      <c r="F64" s="50">
        <v>139086.9</v>
      </c>
      <c r="G64" s="59">
        <f t="shared" si="7"/>
        <v>71.66782775017056</v>
      </c>
      <c r="H64" s="67">
        <f t="shared" si="5"/>
        <v>0.9803249639080531</v>
      </c>
      <c r="I64" s="45">
        <f t="shared" si="5"/>
        <v>1.0014847275395355</v>
      </c>
    </row>
    <row r="65" spans="1:9" ht="12.75">
      <c r="A65" s="65" t="s">
        <v>51</v>
      </c>
      <c r="B65" s="58">
        <v>372392</v>
      </c>
      <c r="C65" s="50">
        <v>250959.1</v>
      </c>
      <c r="D65" s="59">
        <f t="shared" si="9"/>
        <v>67.39110936862231</v>
      </c>
      <c r="E65" s="58">
        <v>392171.7</v>
      </c>
      <c r="F65" s="50">
        <v>281951.4</v>
      </c>
      <c r="G65" s="59">
        <f t="shared" si="7"/>
        <v>71.89488685695578</v>
      </c>
      <c r="H65" s="67">
        <f t="shared" si="5"/>
        <v>1.053115265634063</v>
      </c>
      <c r="I65" s="45">
        <f t="shared" si="5"/>
        <v>1.1234954221624163</v>
      </c>
    </row>
    <row r="66" spans="1:9" ht="12.75">
      <c r="A66" s="65" t="s">
        <v>65</v>
      </c>
      <c r="B66" s="58">
        <v>56940.9</v>
      </c>
      <c r="C66" s="50">
        <v>38157.1</v>
      </c>
      <c r="D66" s="59">
        <f t="shared" si="9"/>
        <v>67.01176131743615</v>
      </c>
      <c r="E66" s="58">
        <v>74205</v>
      </c>
      <c r="F66" s="50">
        <v>61522.1</v>
      </c>
      <c r="G66" s="59">
        <f t="shared" si="7"/>
        <v>82.90829458931339</v>
      </c>
      <c r="H66" s="67">
        <f t="shared" si="5"/>
        <v>1.3031933109592577</v>
      </c>
      <c r="I66" s="45">
        <f t="shared" si="5"/>
        <v>1.6123368914304284</v>
      </c>
    </row>
    <row r="67" spans="1:9" ht="12.75">
      <c r="A67" s="65" t="s">
        <v>52</v>
      </c>
      <c r="B67" s="58">
        <v>461.3</v>
      </c>
      <c r="C67" s="50">
        <v>460.4</v>
      </c>
      <c r="D67" s="59">
        <f t="shared" si="9"/>
        <v>99.80489919791891</v>
      </c>
      <c r="E67" s="58">
        <v>402.2</v>
      </c>
      <c r="F67" s="50">
        <v>402.2</v>
      </c>
      <c r="G67" s="59">
        <f t="shared" si="7"/>
        <v>100</v>
      </c>
      <c r="H67" s="67">
        <f t="shared" si="5"/>
        <v>0.8718838066334272</v>
      </c>
      <c r="I67" s="45">
        <f t="shared" si="5"/>
        <v>0.8735881841876629</v>
      </c>
    </row>
    <row r="68" spans="1:9" ht="12.75">
      <c r="A68" s="65" t="s">
        <v>53</v>
      </c>
      <c r="B68" s="58">
        <v>27544.9</v>
      </c>
      <c r="C68" s="50">
        <v>21351.5</v>
      </c>
      <c r="D68" s="59">
        <f t="shared" si="9"/>
        <v>77.51525690781233</v>
      </c>
      <c r="E68" s="58">
        <v>27592.5</v>
      </c>
      <c r="F68" s="50">
        <v>24629.8</v>
      </c>
      <c r="G68" s="59">
        <f t="shared" si="7"/>
        <v>89.26266195524147</v>
      </c>
      <c r="H68" s="67">
        <f t="shared" si="5"/>
        <v>1.0017280875951629</v>
      </c>
      <c r="I68" s="45">
        <f t="shared" si="5"/>
        <v>1.153539563965061</v>
      </c>
    </row>
    <row r="69" spans="1:9" ht="12.75">
      <c r="A69" s="75" t="s">
        <v>33</v>
      </c>
      <c r="B69" s="70">
        <f>SUM(B70:B71)</f>
        <v>143823.6</v>
      </c>
      <c r="C69" s="71">
        <f>SUM(C70:C71)</f>
        <v>99396.8</v>
      </c>
      <c r="D69" s="72">
        <f t="shared" si="9"/>
        <v>69.11021556962835</v>
      </c>
      <c r="E69" s="71">
        <f>SUM(E70:E71)</f>
        <v>154794.59999999998</v>
      </c>
      <c r="F69" s="71">
        <f>SUM(F70:F71)</f>
        <v>125501.8</v>
      </c>
      <c r="G69" s="72">
        <f>F69/E69*100</f>
        <v>81.07634245639062</v>
      </c>
      <c r="H69" s="76">
        <f t="shared" si="5"/>
        <v>1.0762809441565917</v>
      </c>
      <c r="I69" s="77">
        <f t="shared" si="5"/>
        <v>1.2626342095520178</v>
      </c>
    </row>
    <row r="70" spans="1:9" ht="12.75">
      <c r="A70" s="65" t="s">
        <v>54</v>
      </c>
      <c r="B70" s="58">
        <v>105862.6</v>
      </c>
      <c r="C70" s="50">
        <v>72509.1</v>
      </c>
      <c r="D70" s="59">
        <f t="shared" si="9"/>
        <v>68.49359452724569</v>
      </c>
      <c r="E70" s="58">
        <v>117601.9</v>
      </c>
      <c r="F70" s="50">
        <v>92668.5</v>
      </c>
      <c r="G70" s="59">
        <f t="shared" si="7"/>
        <v>78.7984717933979</v>
      </c>
      <c r="H70" s="67">
        <f t="shared" si="5"/>
        <v>1.1108918541581256</v>
      </c>
      <c r="I70" s="45">
        <f t="shared" si="5"/>
        <v>1.2780257926246497</v>
      </c>
    </row>
    <row r="71" spans="1:9" ht="12.75">
      <c r="A71" s="65" t="s">
        <v>55</v>
      </c>
      <c r="B71" s="58">
        <v>37961</v>
      </c>
      <c r="C71" s="50">
        <v>26887.7</v>
      </c>
      <c r="D71" s="59">
        <f t="shared" si="9"/>
        <v>70.8297990042412</v>
      </c>
      <c r="E71" s="58">
        <v>37192.7</v>
      </c>
      <c r="F71" s="50">
        <v>32833.3</v>
      </c>
      <c r="G71" s="59">
        <f t="shared" si="7"/>
        <v>88.27888268396757</v>
      </c>
      <c r="H71" s="67">
        <f t="shared" si="5"/>
        <v>0.9797608071441742</v>
      </c>
      <c r="I71" s="45">
        <f t="shared" si="5"/>
        <v>1.2211271324806512</v>
      </c>
    </row>
    <row r="72" spans="1:9" ht="12.75" customHeight="1" hidden="1">
      <c r="A72" s="32" t="s">
        <v>67</v>
      </c>
      <c r="B72" s="57">
        <f>B73</f>
        <v>0</v>
      </c>
      <c r="C72" s="53">
        <f>C73</f>
        <v>0</v>
      </c>
      <c r="D72" s="56">
        <v>0</v>
      </c>
      <c r="E72" s="57"/>
      <c r="F72" s="53"/>
      <c r="G72" s="56"/>
      <c r="H72" s="63" t="e">
        <f t="shared" si="5"/>
        <v>#DIV/0!</v>
      </c>
      <c r="I72" s="44" t="e">
        <f t="shared" si="5"/>
        <v>#DIV/0!</v>
      </c>
    </row>
    <row r="73" spans="1:9" ht="12.75" customHeight="1" hidden="1">
      <c r="A73" s="65" t="s">
        <v>68</v>
      </c>
      <c r="B73" s="58">
        <v>0</v>
      </c>
      <c r="C73" s="50">
        <v>0</v>
      </c>
      <c r="D73" s="59">
        <v>0</v>
      </c>
      <c r="E73" s="58"/>
      <c r="F73" s="50"/>
      <c r="G73" s="59"/>
      <c r="H73" s="67" t="e">
        <f t="shared" si="5"/>
        <v>#DIV/0!</v>
      </c>
      <c r="I73" s="45" t="e">
        <f t="shared" si="5"/>
        <v>#DIV/0!</v>
      </c>
    </row>
    <row r="74" spans="1:9" ht="12.75">
      <c r="A74" s="75" t="s">
        <v>7</v>
      </c>
      <c r="B74" s="70">
        <f>B75+B76+B77+B78+B79</f>
        <v>175643</v>
      </c>
      <c r="C74" s="71">
        <f>C75+C76+C77+C78+C79</f>
        <v>113118.6</v>
      </c>
      <c r="D74" s="72">
        <f aca="true" t="shared" si="11" ref="D74:D85">C74/B74*100</f>
        <v>64.40256656968965</v>
      </c>
      <c r="E74" s="71">
        <f>E75+E76+E77+E78+E79</f>
        <v>248260.9</v>
      </c>
      <c r="F74" s="71">
        <f>F75+F76+F77+F78+F79</f>
        <v>184994.1</v>
      </c>
      <c r="G74" s="72">
        <f>F74/E74*100</f>
        <v>74.51600312413272</v>
      </c>
      <c r="H74" s="76">
        <f t="shared" si="5"/>
        <v>1.4134403306707355</v>
      </c>
      <c r="I74" s="77">
        <f t="shared" si="5"/>
        <v>1.635399483374087</v>
      </c>
    </row>
    <row r="75" spans="1:9" ht="12.75">
      <c r="A75" s="65" t="s">
        <v>56</v>
      </c>
      <c r="B75" s="58">
        <v>5604</v>
      </c>
      <c r="C75" s="50">
        <v>4437.1</v>
      </c>
      <c r="D75" s="59">
        <f t="shared" si="11"/>
        <v>79.17737330478231</v>
      </c>
      <c r="E75" s="58">
        <v>5183.3</v>
      </c>
      <c r="F75" s="50">
        <v>4540.2</v>
      </c>
      <c r="G75" s="59">
        <f aca="true" t="shared" si="12" ref="G75:G83">F75/E75*100</f>
        <v>87.59284625624602</v>
      </c>
      <c r="H75" s="67">
        <f t="shared" si="5"/>
        <v>0.9249286224125625</v>
      </c>
      <c r="I75" s="45">
        <f t="shared" si="5"/>
        <v>1.0232358973203217</v>
      </c>
    </row>
    <row r="76" spans="1:9" ht="12.75">
      <c r="A76" s="65" t="s">
        <v>57</v>
      </c>
      <c r="B76" s="58">
        <v>95994.4</v>
      </c>
      <c r="C76" s="50">
        <v>64772</v>
      </c>
      <c r="D76" s="59">
        <f t="shared" si="11"/>
        <v>67.4747693615461</v>
      </c>
      <c r="E76" s="58">
        <v>117902.2</v>
      </c>
      <c r="F76" s="50">
        <v>73908.4</v>
      </c>
      <c r="G76" s="59">
        <f t="shared" si="12"/>
        <v>62.68619245442408</v>
      </c>
      <c r="H76" s="67">
        <f t="shared" si="5"/>
        <v>1.2282195628078305</v>
      </c>
      <c r="I76" s="45">
        <f t="shared" si="5"/>
        <v>1.141054776755388</v>
      </c>
    </row>
    <row r="77" spans="1:9" ht="12.75">
      <c r="A77" s="65" t="s">
        <v>58</v>
      </c>
      <c r="B77" s="58">
        <v>15893.9</v>
      </c>
      <c r="C77" s="50">
        <v>2276.3</v>
      </c>
      <c r="D77" s="59">
        <f t="shared" si="11"/>
        <v>14.321846746235977</v>
      </c>
      <c r="E77" s="58">
        <v>11114.2</v>
      </c>
      <c r="F77" s="50">
        <v>8531.3</v>
      </c>
      <c r="G77" s="59">
        <f t="shared" si="12"/>
        <v>76.7603606197477</v>
      </c>
      <c r="H77" s="67">
        <f t="shared" si="5"/>
        <v>0.6992745644555459</v>
      </c>
      <c r="I77" s="45">
        <f t="shared" si="5"/>
        <v>3.74788033211791</v>
      </c>
    </row>
    <row r="78" spans="1:9" ht="12.75">
      <c r="A78" s="65" t="s">
        <v>59</v>
      </c>
      <c r="B78" s="58">
        <v>39379.1</v>
      </c>
      <c r="C78" s="50">
        <v>28201.5</v>
      </c>
      <c r="D78" s="59">
        <f t="shared" si="11"/>
        <v>71.61540004723318</v>
      </c>
      <c r="E78" s="58">
        <v>90434.3</v>
      </c>
      <c r="F78" s="50">
        <v>81686.8</v>
      </c>
      <c r="G78" s="59">
        <f t="shared" si="12"/>
        <v>90.32723203474788</v>
      </c>
      <c r="H78" s="67">
        <f t="shared" si="5"/>
        <v>2.296504998844565</v>
      </c>
      <c r="I78" s="45">
        <f t="shared" si="5"/>
        <v>2.8965409641331137</v>
      </c>
    </row>
    <row r="79" spans="1:9" ht="12.75">
      <c r="A79" s="65" t="s">
        <v>60</v>
      </c>
      <c r="B79" s="58">
        <v>18771.6</v>
      </c>
      <c r="C79" s="50">
        <v>13431.7</v>
      </c>
      <c r="D79" s="59">
        <f t="shared" si="11"/>
        <v>71.5533039272092</v>
      </c>
      <c r="E79" s="58">
        <v>23626.9</v>
      </c>
      <c r="F79" s="50">
        <v>16327.4</v>
      </c>
      <c r="G79" s="59">
        <f t="shared" si="12"/>
        <v>69.10513016942552</v>
      </c>
      <c r="H79" s="67">
        <f t="shared" si="5"/>
        <v>1.2586513669585973</v>
      </c>
      <c r="I79" s="45">
        <f t="shared" si="5"/>
        <v>1.215587006856913</v>
      </c>
    </row>
    <row r="80" spans="1:9" ht="12.75">
      <c r="A80" s="75" t="s">
        <v>34</v>
      </c>
      <c r="B80" s="70">
        <f>B81+B82+B83</f>
        <v>21363.1</v>
      </c>
      <c r="C80" s="71">
        <f>C81+C82+C83</f>
        <v>15927.099999999999</v>
      </c>
      <c r="D80" s="72">
        <f t="shared" si="11"/>
        <v>74.55425476639627</v>
      </c>
      <c r="E80" s="71">
        <f>E81+E82+E83</f>
        <v>10317.8</v>
      </c>
      <c r="F80" s="71">
        <f>F81+F82+F83</f>
        <v>4724.8</v>
      </c>
      <c r="G80" s="72">
        <f>F80/E80*100</f>
        <v>45.792707747775694</v>
      </c>
      <c r="H80" s="76">
        <f t="shared" si="5"/>
        <v>0.4829729767683529</v>
      </c>
      <c r="I80" s="77">
        <f t="shared" si="5"/>
        <v>0.2966516189387899</v>
      </c>
    </row>
    <row r="81" spans="1:9" ht="12.75">
      <c r="A81" s="65" t="s">
        <v>71</v>
      </c>
      <c r="B81" s="58">
        <v>12268.3</v>
      </c>
      <c r="C81" s="50">
        <v>8219.9</v>
      </c>
      <c r="D81" s="59">
        <f t="shared" si="11"/>
        <v>67.00113300131233</v>
      </c>
      <c r="E81" s="58">
        <v>1080</v>
      </c>
      <c r="F81" s="50">
        <v>726.7</v>
      </c>
      <c r="G81" s="59">
        <f t="shared" si="12"/>
        <v>67.28703703703704</v>
      </c>
      <c r="H81" s="67">
        <f t="shared" si="5"/>
        <v>0.08803175664109943</v>
      </c>
      <c r="I81" s="45">
        <f t="shared" si="5"/>
        <v>0.08840740154989721</v>
      </c>
    </row>
    <row r="82" spans="1:9" ht="12.75">
      <c r="A82" s="65" t="s">
        <v>79</v>
      </c>
      <c r="B82" s="58">
        <v>4466.7</v>
      </c>
      <c r="C82" s="50">
        <v>4163.4</v>
      </c>
      <c r="D82" s="59">
        <f t="shared" si="11"/>
        <v>93.20975216602861</v>
      </c>
      <c r="E82" s="58">
        <v>9237.8</v>
      </c>
      <c r="F82" s="50">
        <v>3998.1</v>
      </c>
      <c r="G82" s="59">
        <f t="shared" si="12"/>
        <v>43.27978523024963</v>
      </c>
      <c r="H82" s="67">
        <f t="shared" si="5"/>
        <v>2.0681487451586182</v>
      </c>
      <c r="I82" s="45">
        <f t="shared" si="5"/>
        <v>0.9602968727482347</v>
      </c>
    </row>
    <row r="83" spans="1:9" ht="12.75">
      <c r="A83" s="65" t="s">
        <v>70</v>
      </c>
      <c r="B83" s="58">
        <v>4628.1</v>
      </c>
      <c r="C83" s="50">
        <v>3543.8</v>
      </c>
      <c r="D83" s="59">
        <f t="shared" si="11"/>
        <v>76.57137918368228</v>
      </c>
      <c r="E83" s="58">
        <v>0</v>
      </c>
      <c r="F83" s="50">
        <v>0</v>
      </c>
      <c r="G83" s="59" t="e">
        <f t="shared" si="12"/>
        <v>#DIV/0!</v>
      </c>
      <c r="H83" s="67">
        <f t="shared" si="5"/>
        <v>0</v>
      </c>
      <c r="I83" s="45">
        <f t="shared" si="5"/>
        <v>0</v>
      </c>
    </row>
    <row r="84" spans="1:9" ht="12.75">
      <c r="A84" s="75" t="s">
        <v>35</v>
      </c>
      <c r="B84" s="71">
        <v>4689.8</v>
      </c>
      <c r="C84" s="71">
        <v>3819.9</v>
      </c>
      <c r="D84" s="72">
        <f t="shared" si="11"/>
        <v>81.45123459422577</v>
      </c>
      <c r="E84" s="71">
        <v>3405.7</v>
      </c>
      <c r="F84" s="71">
        <v>2842.4</v>
      </c>
      <c r="G84" s="72">
        <f>F84/E84*100</f>
        <v>83.46008162785918</v>
      </c>
      <c r="H84" s="76">
        <f t="shared" si="5"/>
        <v>0.7261930146274894</v>
      </c>
      <c r="I84" s="77">
        <f t="shared" si="5"/>
        <v>0.744103248776146</v>
      </c>
    </row>
    <row r="85" spans="1:9" ht="12.75">
      <c r="A85" s="78" t="s">
        <v>28</v>
      </c>
      <c r="B85" s="79">
        <f>B36+B45+B47+B50+B56+B63+B69+B74+B80+B84</f>
        <v>1710643.4000000001</v>
      </c>
      <c r="C85" s="84">
        <f>C36+C45+C47+C50+C56+C63+C69+C72+C74+C80+C84</f>
        <v>1048300.7000000001</v>
      </c>
      <c r="D85" s="81">
        <f t="shared" si="11"/>
        <v>61.28107704972293</v>
      </c>
      <c r="E85" s="79">
        <f>E36+E45+E47+E50+E56+E63+E69+E74+E80+E84+E61</f>
        <v>1697879.9</v>
      </c>
      <c r="F85" s="79">
        <f>F36+F45+F47+F50+F56+F63+F69+F74+F80+F84+F61</f>
        <v>1113285</v>
      </c>
      <c r="G85" s="81">
        <f>F85/E85*100</f>
        <v>65.5691253545083</v>
      </c>
      <c r="H85" s="82">
        <f t="shared" si="5"/>
        <v>0.9925387722537612</v>
      </c>
      <c r="I85" s="83">
        <f t="shared" si="5"/>
        <v>1.0619901331745747</v>
      </c>
    </row>
    <row r="86" spans="1:9" ht="24.75" thickBot="1">
      <c r="A86" s="33" t="s">
        <v>29</v>
      </c>
      <c r="B86" s="34">
        <f>B34-B85</f>
        <v>-41000.00000000023</v>
      </c>
      <c r="C86" s="26">
        <f>C34-C85</f>
        <v>10331.699999999837</v>
      </c>
      <c r="D86" s="27"/>
      <c r="E86" s="34">
        <f>E34-E85</f>
        <v>-27199.999999999767</v>
      </c>
      <c r="F86" s="26">
        <f>F34-F85</f>
        <v>6012.200000000186</v>
      </c>
      <c r="G86" s="27"/>
      <c r="H86" s="40"/>
      <c r="I86" s="41"/>
    </row>
    <row r="87" spans="1:7" ht="12.75">
      <c r="A87" s="4"/>
      <c r="B87" s="4"/>
      <c r="C87" s="4"/>
      <c r="D87" s="4"/>
      <c r="E87" s="24" t="s">
        <v>37</v>
      </c>
      <c r="F87" s="25"/>
      <c r="G87" s="1"/>
    </row>
    <row r="88" spans="1:7" ht="12.75">
      <c r="A88" s="4"/>
      <c r="B88" s="4"/>
      <c r="C88" s="4"/>
      <c r="D88" s="4"/>
      <c r="E88" s="10"/>
      <c r="F88" s="11"/>
      <c r="G88" s="1"/>
    </row>
    <row r="89" spans="1:7" ht="12.75">
      <c r="A89" s="12"/>
      <c r="B89" s="12"/>
      <c r="C89" s="12"/>
      <c r="D89" s="12"/>
      <c r="E89" s="13"/>
      <c r="F89" s="14"/>
      <c r="G89" s="1"/>
    </row>
    <row r="90" spans="1:7" ht="12.75">
      <c r="A90" s="15"/>
      <c r="B90" s="15"/>
      <c r="C90" s="15"/>
      <c r="D90" s="15"/>
      <c r="E90" s="16"/>
      <c r="F90" s="16"/>
      <c r="G90" s="1"/>
    </row>
    <row r="91" spans="1:7" ht="12.75">
      <c r="A91" s="17"/>
      <c r="B91" s="17"/>
      <c r="C91" s="17"/>
      <c r="D91" s="17"/>
      <c r="E91" s="18"/>
      <c r="F91" s="18"/>
      <c r="G91" s="1"/>
    </row>
    <row r="92" spans="1:7" ht="12.75">
      <c r="A92" s="19"/>
      <c r="B92" s="19"/>
      <c r="C92" s="19"/>
      <c r="D92" s="19"/>
      <c r="E92" s="20"/>
      <c r="F92" s="20"/>
      <c r="G92" s="3"/>
    </row>
    <row r="93" spans="1:7" ht="12.75">
      <c r="A93" s="19"/>
      <c r="B93" s="19"/>
      <c r="C93" s="19"/>
      <c r="D93" s="19"/>
      <c r="E93" s="20"/>
      <c r="F93" s="20"/>
      <c r="G93" s="3"/>
    </row>
    <row r="94" spans="1:7" ht="12.75">
      <c r="A94" s="21"/>
      <c r="B94" s="21"/>
      <c r="C94" s="21"/>
      <c r="D94" s="21"/>
      <c r="E94" s="20"/>
      <c r="F94" s="20"/>
      <c r="G94" s="1"/>
    </row>
    <row r="95" spans="1:7" ht="12.75">
      <c r="A95" s="21"/>
      <c r="B95" s="21"/>
      <c r="C95" s="21"/>
      <c r="D95" s="21"/>
      <c r="E95" s="20"/>
      <c r="F95" s="20"/>
      <c r="G95" s="3"/>
    </row>
    <row r="96" spans="1:7" ht="12.75">
      <c r="A96" s="22"/>
      <c r="B96" s="22"/>
      <c r="C96" s="22"/>
      <c r="D96" s="22"/>
      <c r="E96" s="18"/>
      <c r="F96" s="18"/>
      <c r="G96" s="3"/>
    </row>
    <row r="97" spans="1:7" ht="12.75">
      <c r="A97" s="21"/>
      <c r="B97" s="21"/>
      <c r="C97" s="21"/>
      <c r="D97" s="21"/>
      <c r="E97" s="20"/>
      <c r="F97" s="20"/>
      <c r="G97" s="3"/>
    </row>
    <row r="98" spans="1:7" ht="12.75">
      <c r="A98" s="21"/>
      <c r="B98" s="21"/>
      <c r="C98" s="21"/>
      <c r="D98" s="21"/>
      <c r="E98" s="20"/>
      <c r="F98" s="23"/>
      <c r="G98" s="3"/>
    </row>
    <row r="99" spans="1:7" ht="12.75">
      <c r="A99" s="21"/>
      <c r="B99" s="21"/>
      <c r="C99" s="21"/>
      <c r="D99" s="21"/>
      <c r="E99" s="20"/>
      <c r="F99" s="23"/>
      <c r="G99" s="1"/>
    </row>
    <row r="100" spans="1:7" ht="15">
      <c r="A100" s="21"/>
      <c r="B100" s="21"/>
      <c r="C100" s="21"/>
      <c r="D100" s="21"/>
      <c r="E100" s="20"/>
      <c r="F100" s="23"/>
      <c r="G100" s="5"/>
    </row>
    <row r="101" spans="1:7" ht="15">
      <c r="A101" s="21"/>
      <c r="B101" s="21"/>
      <c r="C101" s="21"/>
      <c r="D101" s="21"/>
      <c r="E101" s="20"/>
      <c r="F101" s="23"/>
      <c r="G101" s="5"/>
    </row>
    <row r="102" spans="1:7" ht="15">
      <c r="A102" s="21"/>
      <c r="B102" s="21"/>
      <c r="C102" s="21"/>
      <c r="D102" s="21"/>
      <c r="E102" s="20"/>
      <c r="F102" s="23"/>
      <c r="G102" s="5"/>
    </row>
    <row r="103" spans="1:7" ht="15">
      <c r="A103" s="21"/>
      <c r="B103" s="21"/>
      <c r="C103" s="21"/>
      <c r="D103" s="21"/>
      <c r="E103" s="20"/>
      <c r="F103" s="23"/>
      <c r="G103" s="5"/>
    </row>
    <row r="104" spans="1:7" ht="15">
      <c r="A104" s="21"/>
      <c r="B104" s="21"/>
      <c r="C104" s="21"/>
      <c r="D104" s="21"/>
      <c r="E104" s="20"/>
      <c r="F104" s="23"/>
      <c r="G104" s="5"/>
    </row>
    <row r="105" spans="1:7" ht="15">
      <c r="A105" s="21"/>
      <c r="B105" s="21"/>
      <c r="C105" s="21"/>
      <c r="D105" s="21"/>
      <c r="E105" s="20"/>
      <c r="F105" s="23"/>
      <c r="G105" s="5"/>
    </row>
    <row r="106" spans="1:6" ht="12.75">
      <c r="A106" s="6"/>
      <c r="B106" s="6"/>
      <c r="C106" s="6"/>
      <c r="D106" s="6"/>
      <c r="E106" s="6"/>
      <c r="F106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2023-10-03T09:24:23Z</dcterms:modified>
  <cp:category/>
  <cp:version/>
  <cp:contentType/>
  <cp:contentStatus/>
</cp:coreProperties>
</file>