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5" yWindow="0" windowWidth="14040" windowHeight="8835"/>
  </bookViews>
  <sheets>
    <sheet name="2020" sheetId="2" r:id="rId1"/>
  </sheets>
  <definedNames>
    <definedName name="_xlnm.Print_Titles" localSheetId="0">'2020'!$4:$5</definedName>
  </definedNames>
  <calcPr calcId="145621"/>
</workbook>
</file>

<file path=xl/calcChain.xml><?xml version="1.0" encoding="utf-8"?>
<calcChain xmlns="http://schemas.openxmlformats.org/spreadsheetml/2006/main">
  <c r="K8" i="2"/>
  <c r="L8"/>
  <c r="M8"/>
  <c r="K9"/>
  <c r="L9"/>
  <c r="M9"/>
  <c r="K10"/>
  <c r="L10"/>
  <c r="M10"/>
  <c r="K11"/>
  <c r="L11"/>
  <c r="M11"/>
  <c r="K12"/>
  <c r="L12"/>
  <c r="M12"/>
  <c r="K13"/>
  <c r="L13"/>
  <c r="M13"/>
  <c r="K14"/>
  <c r="L14"/>
  <c r="M14"/>
  <c r="K15"/>
  <c r="L15"/>
  <c r="M15"/>
  <c r="K17"/>
  <c r="L17"/>
  <c r="M17"/>
  <c r="K19"/>
  <c r="L19"/>
  <c r="M19"/>
  <c r="K20"/>
  <c r="L20"/>
  <c r="M20"/>
  <c r="K22"/>
  <c r="K23"/>
  <c r="L23"/>
  <c r="M23"/>
  <c r="K25"/>
  <c r="L25"/>
  <c r="M25"/>
  <c r="K26"/>
  <c r="L26"/>
  <c r="M26"/>
  <c r="K27"/>
  <c r="L27"/>
  <c r="M27"/>
  <c r="K29"/>
  <c r="L29"/>
  <c r="M29"/>
  <c r="K30"/>
  <c r="L30"/>
  <c r="M30"/>
  <c r="K31"/>
  <c r="L31"/>
  <c r="M31"/>
  <c r="K32"/>
  <c r="L32"/>
  <c r="M32"/>
  <c r="K34"/>
  <c r="L34"/>
  <c r="M34"/>
  <c r="K35"/>
  <c r="L35"/>
  <c r="M35"/>
  <c r="K36"/>
  <c r="L36"/>
  <c r="M36"/>
  <c r="K37"/>
  <c r="L37"/>
  <c r="M37"/>
  <c r="K38"/>
  <c r="L38"/>
  <c r="M38"/>
  <c r="K40"/>
  <c r="L40"/>
  <c r="M40"/>
  <c r="K41"/>
  <c r="L41"/>
  <c r="M41"/>
  <c r="K43"/>
  <c r="L43"/>
  <c r="M43"/>
  <c r="K44"/>
  <c r="L44"/>
  <c r="M44"/>
  <c r="K45"/>
  <c r="L45"/>
  <c r="M45"/>
  <c r="K46"/>
  <c r="L46"/>
  <c r="M46"/>
  <c r="K47"/>
  <c r="L47"/>
  <c r="M47"/>
  <c r="K49"/>
  <c r="L49"/>
  <c r="M49"/>
  <c r="K50"/>
  <c r="L50"/>
  <c r="M50"/>
  <c r="K51"/>
  <c r="L51"/>
  <c r="M51"/>
  <c r="K53"/>
  <c r="L53"/>
  <c r="M53"/>
  <c r="G13" l="1"/>
  <c r="I18"/>
  <c r="J18"/>
  <c r="M18" s="1"/>
  <c r="H18"/>
  <c r="D18"/>
  <c r="E18"/>
  <c r="F18"/>
  <c r="C18"/>
  <c r="I28"/>
  <c r="L28" s="1"/>
  <c r="J28"/>
  <c r="H28"/>
  <c r="K28" s="1"/>
  <c r="E28"/>
  <c r="F28"/>
  <c r="D28"/>
  <c r="C28"/>
  <c r="G32"/>
  <c r="C48"/>
  <c r="G50"/>
  <c r="I48"/>
  <c r="L48" s="1"/>
  <c r="J48"/>
  <c r="M48" s="1"/>
  <c r="H48"/>
  <c r="E48"/>
  <c r="F48"/>
  <c r="D48"/>
  <c r="M54"/>
  <c r="G8"/>
  <c r="G9"/>
  <c r="G10"/>
  <c r="G11"/>
  <c r="G12"/>
  <c r="G15"/>
  <c r="G17"/>
  <c r="G23"/>
  <c r="G24"/>
  <c r="G25"/>
  <c r="G26"/>
  <c r="G27"/>
  <c r="G29"/>
  <c r="G31"/>
  <c r="G34"/>
  <c r="G35"/>
  <c r="G36"/>
  <c r="G37"/>
  <c r="G38"/>
  <c r="G40"/>
  <c r="G41"/>
  <c r="G43"/>
  <c r="G44"/>
  <c r="G46"/>
  <c r="G47"/>
  <c r="G49"/>
  <c r="G51"/>
  <c r="G53"/>
  <c r="F42"/>
  <c r="G45"/>
  <c r="D21"/>
  <c r="F16"/>
  <c r="E16"/>
  <c r="D16"/>
  <c r="C16"/>
  <c r="F52"/>
  <c r="E52"/>
  <c r="D52"/>
  <c r="C52"/>
  <c r="E42"/>
  <c r="D42"/>
  <c r="C42"/>
  <c r="C39"/>
  <c r="F39"/>
  <c r="E39"/>
  <c r="D39"/>
  <c r="F33"/>
  <c r="E33"/>
  <c r="D33"/>
  <c r="C33"/>
  <c r="F21"/>
  <c r="E21"/>
  <c r="C21"/>
  <c r="F7"/>
  <c r="E7"/>
  <c r="D7"/>
  <c r="C7"/>
  <c r="J52"/>
  <c r="I52"/>
  <c r="L52" s="1"/>
  <c r="H52"/>
  <c r="K52" s="1"/>
  <c r="J42"/>
  <c r="I42"/>
  <c r="H42"/>
  <c r="K42" s="1"/>
  <c r="J39"/>
  <c r="M39" s="1"/>
  <c r="I39"/>
  <c r="H39"/>
  <c r="K39" s="1"/>
  <c r="J33"/>
  <c r="M33" s="1"/>
  <c r="I33"/>
  <c r="H33"/>
  <c r="J21"/>
  <c r="I21"/>
  <c r="L21" s="1"/>
  <c r="H21"/>
  <c r="K21" s="1"/>
  <c r="J16"/>
  <c r="I16"/>
  <c r="H16"/>
  <c r="K16" s="1"/>
  <c r="J7"/>
  <c r="I7"/>
  <c r="H7"/>
  <c r="M21" l="1"/>
  <c r="L42"/>
  <c r="K33"/>
  <c r="M42"/>
  <c r="L33"/>
  <c r="K48"/>
  <c r="K18"/>
  <c r="L16"/>
  <c r="M52"/>
  <c r="M16"/>
  <c r="L39"/>
  <c r="M28"/>
  <c r="L18"/>
  <c r="C55"/>
  <c r="D55"/>
  <c r="H55"/>
  <c r="E55"/>
  <c r="I55"/>
  <c r="F55"/>
  <c r="J55"/>
  <c r="G39"/>
  <c r="G7"/>
  <c r="G21"/>
  <c r="G28"/>
  <c r="G42"/>
  <c r="L7"/>
  <c r="M7"/>
  <c r="G52"/>
  <c r="G33"/>
  <c r="G18"/>
  <c r="G30"/>
  <c r="G48"/>
  <c r="G19"/>
  <c r="K7"/>
  <c r="G16"/>
  <c r="G55" l="1"/>
  <c r="K55"/>
  <c r="L55"/>
  <c r="M55"/>
</calcChain>
</file>

<file path=xl/sharedStrings.xml><?xml version="1.0" encoding="utf-8"?>
<sst xmlns="http://schemas.openxmlformats.org/spreadsheetml/2006/main" count="127" uniqueCount="117">
  <si>
    <t>ожидаемое исполнение</t>
  </si>
  <si>
    <t>Условно утвержденные расходы</t>
  </si>
  <si>
    <t>Код раздела, подраздела</t>
  </si>
  <si>
    <t>Общегосударственные вопросы</t>
  </si>
  <si>
    <t>01</t>
  </si>
  <si>
    <t>0102</t>
  </si>
  <si>
    <t>0103</t>
  </si>
  <si>
    <t>Темп роста (снижения), %</t>
  </si>
  <si>
    <t>2022 год</t>
  </si>
  <si>
    <t>Наименование раздела, подраздела классификации расходов бюджетов</t>
  </si>
  <si>
    <t>0111</t>
  </si>
  <si>
    <t>0107</t>
  </si>
  <si>
    <t>0106</t>
  </si>
  <si>
    <t>0105</t>
  </si>
  <si>
    <t>0104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</si>
  <si>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</si>
  <si>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</si>
  <si>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</si>
  <si>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</si>
  <si>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</si>
  <si>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</si>
  <si>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</si>
  <si>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</si>
  <si>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0113</t>
  </si>
  <si>
    <t>0203</t>
  </si>
  <si>
    <t>02</t>
  </si>
  <si>
    <t>03</t>
  </si>
  <si>
    <t>Мобилизационная и вневойсковая подготовка</t>
  </si>
  <si>
    <t xml:space="preserve"> Национальная оборона</t>
  </si>
  <si>
    <t>0309</t>
  </si>
  <si>
    <t>04</t>
  </si>
  <si>
    <t>0401</t>
  </si>
  <si>
    <t>0402</t>
  </si>
  <si>
    <t>0405</t>
  </si>
  <si>
    <t>0408</t>
  </si>
  <si>
    <t>0409</t>
  </si>
  <si>
    <t>0412</t>
  </si>
  <si>
    <t>Национальная  экономика</t>
  </si>
  <si>
    <t>Общеэкономические вопросы</t>
  </si>
  <si>
    <t>Транспорт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</si>
  <si>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</si>
  <si>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</si>
  <si>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</si>
  <si>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 xml:space="preserve">     Топливно-энергетический комплекс</t>
  </si>
  <si>
    <t>Национальная безопасность и правоохранительная деятельность</t>
  </si>
  <si>
    <t>05</t>
  </si>
  <si>
    <t>0501</t>
  </si>
  <si>
    <t>0502</t>
  </si>
  <si>
    <t>0503</t>
  </si>
  <si>
    <t>07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</si>
  <si>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</si>
  <si>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</si>
  <si>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</si>
  <si>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</si>
  <si>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</si>
  <si>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0701</t>
  </si>
  <si>
    <t>0702</t>
  </si>
  <si>
    <t>0703</t>
  </si>
  <si>
    <t>0707</t>
  </si>
  <si>
    <t>0709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</si>
  <si>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</si>
  <si>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</si>
  <si>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</si>
  <si>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</si>
  <si>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</si>
  <si>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>08</t>
  </si>
  <si>
    <t>Культура, кинематография</t>
  </si>
  <si>
    <t>0801</t>
  </si>
  <si>
    <t>0804</t>
  </si>
  <si>
    <t>Культура</t>
  </si>
  <si>
    <t>Другие вопросы в области культуры, кинематографии</t>
  </si>
  <si>
    <t>10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</si>
  <si>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</si>
  <si>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</si>
  <si>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</si>
  <si>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</si>
  <si>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</si>
  <si>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</si>
  <si>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</si>
  <si>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</si>
  <si>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</si>
  <si>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</si>
  <si>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</si>
  <si>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</t>
  </si>
  <si>
    <t>Физическая культура и спорт</t>
  </si>
  <si>
    <t>1101</t>
  </si>
  <si>
    <t>Физическая культура</t>
  </si>
  <si>
    <t>1103</t>
  </si>
  <si>
    <t>Спорт высших достижений</t>
  </si>
  <si>
    <t>12</t>
  </si>
  <si>
    <t>Средства массовой информации</t>
  </si>
  <si>
    <t>1202</t>
  </si>
  <si>
    <t>Периодическая печать и издательства</t>
  </si>
  <si>
    <t>Показатели бюджета  Крапивинского муниципального округа</t>
  </si>
  <si>
    <t>х</t>
  </si>
  <si>
    <t>2023 год</t>
  </si>
  <si>
    <t>показателей бюджета на 2023 год к показателям бюджета на 2022 год</t>
  </si>
  <si>
    <t>1102</t>
  </si>
  <si>
    <t>Массовый спорт</t>
  </si>
  <si>
    <t>0505</t>
  </si>
  <si>
    <t>Другие вопросы в области жилищно-коммунального хозяйства</t>
  </si>
  <si>
    <t>0310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</si>
  <si>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</si>
  <si>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</si>
  <si>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Оценка ожидаемого исполнения расходов бюджета Крапивинского муниципального округа по разделам и подразделам классификации расходов</t>
  </si>
  <si>
    <t>2021год</t>
  </si>
  <si>
    <t>уточненный план округа на 01.11.2021 года</t>
  </si>
  <si>
    <t>кассовый расход на 01.11.2021 года</t>
  </si>
  <si>
    <t>2024 год</t>
  </si>
  <si>
    <t>% ожидаемого исполнения  бюджета округа 2021г к отчету за 2020г</t>
  </si>
  <si>
    <t xml:space="preserve">  на 2021 год, отчет за 2020 год и прогноз бюджета  на 2022 год и на плановый период 2023 и 2024 годов</t>
  </si>
  <si>
    <t>показателей бюджета на 2022 год к ожидаемому исполнению за 2021 год</t>
  </si>
  <si>
    <t>показателей бюджета на 2024 год к показателям бюджета на 2023 год</t>
  </si>
  <si>
    <t>Заместитель главы - начальник финансового управления администрации Крапивинского муниципального округа   __________________________________   О.В.Стоянова</t>
  </si>
  <si>
    <t xml:space="preserve">тыс. рублей </t>
  </si>
  <si>
    <t>Бюджет округа - всего</t>
  </si>
  <si>
    <t>Отчет за 2020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</si>
</sst>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14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8" fillId="0" borderId="0"/>
  </cellStyleXfs>
  <cellXfs count="126">
    <xf numFmtId="0" fontId="0" fillId="0" borderId="0" xfId="0"/>
    <xf numFmtId="0" fontId="3" fillId="0" borderId="0" xfId="0" applyFont="1"/>
    <xf numFmtId="0" fontId="0" fillId="0" borderId="0" xfId="0" applyFont="1"/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49" fontId="0" fillId="0" borderId="0" xfId="0" applyNumberFormat="1" applyBorder="1"/>
    <xf numFmtId="164" fontId="3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6" fillId="0" borderId="0" xfId="0" applyFont="1" applyBorder="1"/>
    <xf numFmtId="164" fontId="6" fillId="0" borderId="3" xfId="0" applyNumberFormat="1" applyFont="1" applyBorder="1" applyAlignment="1">
      <alignment horizontal="right"/>
    </xf>
    <xf numFmtId="0" fontId="7" fillId="0" borderId="0" xfId="0" applyFont="1" applyAlignment="1"/>
    <xf numFmtId="164" fontId="6" fillId="0" borderId="4" xfId="0" applyNumberFormat="1" applyFont="1" applyBorder="1"/>
    <xf numFmtId="0" fontId="0" fillId="0" borderId="0" xfId="0" applyFill="1"/>
    <xf numFmtId="164" fontId="3" fillId="0" borderId="0" xfId="0" applyNumberFormat="1" applyFont="1"/>
    <xf numFmtId="164" fontId="6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/>
    <xf numFmtId="164" fontId="0" fillId="0" borderId="0" xfId="0" applyNumberFormat="1" applyFill="1"/>
    <xf numFmtId="164" fontId="5" fillId="0" borderId="3" xfId="0" applyNumberFormat="1" applyFont="1" applyBorder="1"/>
    <xf numFmtId="165" fontId="5" fillId="0" borderId="5" xfId="0" applyNumberFormat="1" applyFont="1" applyFill="1" applyBorder="1" applyAlignment="1">
      <alignment horizontal="right"/>
    </xf>
    <xf numFmtId="165" fontId="5" fillId="0" borderId="6" xfId="0" applyNumberFormat="1" applyFont="1" applyFill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49" fontId="3" fillId="0" borderId="8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right"/>
    </xf>
    <xf numFmtId="164" fontId="6" fillId="0" borderId="8" xfId="0" applyNumberFormat="1" applyFont="1" applyBorder="1" applyAlignment="1">
      <alignment horizontal="right"/>
    </xf>
    <xf numFmtId="164" fontId="6" fillId="0" borderId="10" xfId="0" applyNumberFormat="1" applyFont="1" applyBorder="1" applyAlignment="1">
      <alignment horizontal="right"/>
    </xf>
    <xf numFmtId="164" fontId="4" fillId="0" borderId="12" xfId="0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right"/>
    </xf>
    <xf numFmtId="164" fontId="5" fillId="0" borderId="17" xfId="0" applyNumberFormat="1" applyFont="1" applyBorder="1" applyAlignment="1">
      <alignment horizontal="right"/>
    </xf>
    <xf numFmtId="164" fontId="6" fillId="0" borderId="18" xfId="0" applyNumberFormat="1" applyFont="1" applyBorder="1"/>
    <xf numFmtId="164" fontId="5" fillId="2" borderId="17" xfId="0" applyNumberFormat="1" applyFont="1" applyFill="1" applyBorder="1" applyAlignment="1">
      <alignment horizontal="right"/>
    </xf>
    <xf numFmtId="164" fontId="5" fillId="0" borderId="19" xfId="0" applyNumberFormat="1" applyFont="1" applyBorder="1"/>
    <xf numFmtId="165" fontId="5" fillId="0" borderId="12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49" fontId="2" fillId="0" borderId="7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4" fontId="6" fillId="0" borderId="1" xfId="0" applyNumberFormat="1" applyFont="1" applyBorder="1"/>
    <xf numFmtId="164" fontId="6" fillId="0" borderId="17" xfId="0" applyNumberFormat="1" applyFont="1" applyBorder="1"/>
    <xf numFmtId="164" fontId="5" fillId="0" borderId="4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0" fontId="11" fillId="3" borderId="19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right"/>
    </xf>
    <xf numFmtId="0" fontId="3" fillId="0" borderId="0" xfId="0" applyFont="1" applyAlignment="1"/>
    <xf numFmtId="0" fontId="12" fillId="0" borderId="0" xfId="1" applyFont="1" applyAlignment="1">
      <alignment horizontal="right"/>
    </xf>
    <xf numFmtId="0" fontId="12" fillId="0" borderId="18" xfId="0" applyFont="1" applyBorder="1" applyAlignment="1">
      <alignment horizontal="center" vertical="center"/>
    </xf>
    <xf numFmtId="164" fontId="4" fillId="0" borderId="27" xfId="0" applyNumberFormat="1" applyFont="1" applyFill="1" applyBorder="1" applyAlignment="1">
      <alignment horizontal="right"/>
    </xf>
    <xf numFmtId="0" fontId="11" fillId="3" borderId="4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/>
    </xf>
    <xf numFmtId="164" fontId="5" fillId="0" borderId="9" xfId="0" applyNumberFormat="1" applyFont="1" applyFill="1" applyBorder="1" applyAlignment="1">
      <alignment horizontal="right"/>
    </xf>
    <xf numFmtId="164" fontId="6" fillId="0" borderId="9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right"/>
    </xf>
    <xf numFmtId="164" fontId="2" fillId="0" borderId="31" xfId="0" applyNumberFormat="1" applyFont="1" applyBorder="1" applyAlignment="1">
      <alignment horizontal="left"/>
    </xf>
    <xf numFmtId="0" fontId="12" fillId="0" borderId="32" xfId="0" applyFont="1" applyBorder="1" applyAlignment="1">
      <alignment horizontal="left" vertical="center" wrapText="1" indent="2"/>
    </xf>
    <xf numFmtId="164" fontId="2" fillId="0" borderId="32" xfId="0" applyNumberFormat="1" applyFont="1" applyBorder="1" applyAlignment="1">
      <alignment horizontal="left"/>
    </xf>
    <xf numFmtId="0" fontId="13" fillId="0" borderId="18" xfId="0" applyFont="1" applyBorder="1" applyAlignment="1">
      <alignment vertical="center" wrapText="1"/>
    </xf>
    <xf numFmtId="0" fontId="12" fillId="0" borderId="18" xfId="0" applyFont="1" applyBorder="1" applyAlignment="1">
      <alignment horizontal="left" vertical="center" wrapText="1" indent="2"/>
    </xf>
    <xf numFmtId="164" fontId="3" fillId="0" borderId="32" xfId="0" applyNumberFormat="1" applyFont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 wrapText="1" indent="2"/>
    </xf>
    <xf numFmtId="164" fontId="2" fillId="0" borderId="19" xfId="0" applyNumberFormat="1" applyFont="1" applyBorder="1" applyAlignment="1">
      <alignment horizontal="right"/>
    </xf>
    <xf numFmtId="0" fontId="12" fillId="0" borderId="14" xfId="0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right"/>
    </xf>
    <xf numFmtId="164" fontId="6" fillId="0" borderId="13" xfId="0" applyNumberFormat="1" applyFont="1" applyBorder="1" applyAlignment="1">
      <alignment horizontal="right"/>
    </xf>
    <xf numFmtId="164" fontId="6" fillId="0" borderId="14" xfId="0" applyNumberFormat="1" applyFont="1" applyBorder="1" applyAlignment="1">
      <alignment horizontal="right"/>
    </xf>
    <xf numFmtId="164" fontId="6" fillId="0" borderId="15" xfId="0" applyNumberFormat="1" applyFont="1" applyBorder="1" applyAlignment="1">
      <alignment horizontal="right"/>
    </xf>
    <xf numFmtId="164" fontId="4" fillId="0" borderId="16" xfId="0" applyNumberFormat="1" applyFont="1" applyFill="1" applyBorder="1" applyAlignment="1">
      <alignment horizontal="right"/>
    </xf>
    <xf numFmtId="164" fontId="6" fillId="0" borderId="11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0" fontId="12" fillId="0" borderId="32" xfId="0" applyFont="1" applyBorder="1" applyAlignment="1">
      <alignment horizontal="center" vertical="center"/>
    </xf>
    <xf numFmtId="165" fontId="5" fillId="0" borderId="31" xfId="0" applyNumberFormat="1" applyFont="1" applyFill="1" applyBorder="1" applyAlignment="1">
      <alignment horizontal="right"/>
    </xf>
    <xf numFmtId="165" fontId="6" fillId="0" borderId="31" xfId="0" applyNumberFormat="1" applyFont="1" applyFill="1" applyBorder="1" applyAlignment="1">
      <alignment horizontal="right"/>
    </xf>
    <xf numFmtId="165" fontId="6" fillId="0" borderId="32" xfId="0" applyNumberFormat="1" applyFont="1" applyFill="1" applyBorder="1" applyAlignment="1">
      <alignment horizontal="right"/>
    </xf>
    <xf numFmtId="165" fontId="6" fillId="0" borderId="35" xfId="0" applyNumberFormat="1" applyFont="1" applyFill="1" applyBorder="1" applyAlignment="1">
      <alignment horizontal="right"/>
    </xf>
    <xf numFmtId="165" fontId="5" fillId="0" borderId="33" xfId="0" applyNumberFormat="1" applyFont="1" applyFill="1" applyBorder="1" applyAlignment="1">
      <alignment horizontal="right"/>
    </xf>
    <xf numFmtId="0" fontId="11" fillId="3" borderId="10" xfId="1" applyFont="1" applyFill="1" applyBorder="1" applyAlignment="1">
      <alignment horizontal="center" vertical="center" wrapText="1"/>
    </xf>
    <xf numFmtId="164" fontId="6" fillId="0" borderId="8" xfId="0" applyNumberFormat="1" applyFont="1" applyBorder="1"/>
    <xf numFmtId="164" fontId="6" fillId="0" borderId="7" xfId="0" applyNumberFormat="1" applyFont="1" applyBorder="1"/>
    <xf numFmtId="164" fontId="5" fillId="2" borderId="7" xfId="0" applyNumberFormat="1" applyFont="1" applyFill="1" applyBorder="1" applyAlignment="1">
      <alignment horizontal="right"/>
    </xf>
    <xf numFmtId="164" fontId="5" fillId="0" borderId="10" xfId="0" applyNumberFormat="1" applyFont="1" applyBorder="1"/>
    <xf numFmtId="164" fontId="5" fillId="0" borderId="31" xfId="0" applyNumberFormat="1" applyFont="1" applyBorder="1" applyAlignment="1">
      <alignment horizontal="right"/>
    </xf>
    <xf numFmtId="164" fontId="5" fillId="2" borderId="31" xfId="0" applyNumberFormat="1" applyFont="1" applyFill="1" applyBorder="1" applyAlignment="1">
      <alignment horizontal="right"/>
    </xf>
    <xf numFmtId="0" fontId="11" fillId="0" borderId="4" xfId="1" applyFont="1" applyFill="1" applyBorder="1" applyAlignment="1">
      <alignment vertical="center" wrapText="1"/>
    </xf>
    <xf numFmtId="165" fontId="5" fillId="0" borderId="4" xfId="0" applyNumberFormat="1" applyFont="1" applyFill="1" applyBorder="1" applyAlignment="1">
      <alignment horizontal="right"/>
    </xf>
    <xf numFmtId="165" fontId="6" fillId="0" borderId="4" xfId="0" applyNumberFormat="1" applyFont="1" applyFill="1" applyBorder="1" applyAlignment="1">
      <alignment horizontal="right"/>
    </xf>
    <xf numFmtId="0" fontId="11" fillId="0" borderId="8" xfId="1" applyFont="1" applyFill="1" applyBorder="1" applyAlignment="1">
      <alignment vertical="center" wrapText="1"/>
    </xf>
    <xf numFmtId="0" fontId="11" fillId="0" borderId="9" xfId="1" applyFont="1" applyFill="1" applyBorder="1" applyAlignment="1">
      <alignment vertical="center" wrapText="1"/>
    </xf>
    <xf numFmtId="165" fontId="5" fillId="0" borderId="8" xfId="0" applyNumberFormat="1" applyFont="1" applyFill="1" applyBorder="1" applyAlignment="1">
      <alignment horizontal="right"/>
    </xf>
    <xf numFmtId="165" fontId="5" fillId="0" borderId="9" xfId="0" applyNumberFormat="1" applyFont="1" applyFill="1" applyBorder="1" applyAlignment="1">
      <alignment horizontal="right"/>
    </xf>
    <xf numFmtId="165" fontId="6" fillId="0" borderId="8" xfId="0" applyNumberFormat="1" applyFont="1" applyFill="1" applyBorder="1" applyAlignment="1">
      <alignment horizontal="right"/>
    </xf>
    <xf numFmtId="165" fontId="6" fillId="0" borderId="9" xfId="0" applyNumberFormat="1" applyFont="1" applyFill="1" applyBorder="1" applyAlignment="1">
      <alignment horizontal="right"/>
    </xf>
    <xf numFmtId="165" fontId="6" fillId="0" borderId="10" xfId="0" applyNumberFormat="1" applyFont="1" applyFill="1" applyBorder="1" applyAlignment="1">
      <alignment horizontal="right"/>
    </xf>
    <xf numFmtId="165" fontId="6" fillId="0" borderId="3" xfId="0" applyNumberFormat="1" applyFont="1" applyFill="1" applyBorder="1" applyAlignment="1">
      <alignment horizontal="right"/>
    </xf>
    <xf numFmtId="165" fontId="6" fillId="0" borderId="11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11" fillId="3" borderId="22" xfId="1" applyFont="1" applyFill="1" applyBorder="1" applyAlignment="1">
      <alignment horizontal="center" vertical="center" wrapText="1"/>
    </xf>
    <xf numFmtId="0" fontId="11" fillId="3" borderId="23" xfId="1" applyFont="1" applyFill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25" xfId="1" applyFont="1" applyFill="1" applyBorder="1" applyAlignment="1">
      <alignment horizontal="center"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20" xfId="1" applyFont="1" applyFill="1" applyBorder="1" applyAlignment="1">
      <alignment horizontal="center" vertical="center" textRotation="90" wrapText="1"/>
    </xf>
    <xf numFmtId="0" fontId="11" fillId="0" borderId="21" xfId="1" applyFont="1" applyFill="1" applyBorder="1" applyAlignment="1">
      <alignment horizontal="center" vertical="center" textRotation="90" wrapText="1"/>
    </xf>
    <xf numFmtId="0" fontId="11" fillId="0" borderId="34" xfId="1" applyFont="1" applyFill="1" applyBorder="1" applyAlignment="1">
      <alignment horizontal="center" vertical="center" textRotation="90" wrapText="1"/>
    </xf>
    <xf numFmtId="0" fontId="11" fillId="0" borderId="0" xfId="1" applyFont="1" applyFill="1" applyBorder="1" applyAlignment="1">
      <alignment horizontal="center" vertical="center" textRotation="90" wrapText="1"/>
    </xf>
    <xf numFmtId="3" fontId="9" fillId="0" borderId="24" xfId="2" applyNumberFormat="1" applyFont="1" applyFill="1" applyBorder="1" applyAlignment="1" applyProtection="1">
      <alignment horizontal="center" vertical="center" wrapText="1"/>
      <protection locked="0"/>
    </xf>
    <xf numFmtId="3" fontId="9" fillId="0" borderId="25" xfId="2" applyNumberFormat="1" applyFont="1" applyFill="1" applyBorder="1" applyAlignment="1" applyProtection="1">
      <alignment horizontal="center" vertical="center" wrapText="1"/>
      <protection locked="0"/>
    </xf>
    <xf numFmtId="3" fontId="9" fillId="0" borderId="26" xfId="2" applyNumberFormat="1" applyFont="1" applyFill="1" applyBorder="1" applyAlignment="1" applyProtection="1">
      <alignment horizontal="center" vertical="center" wrapText="1"/>
      <protection locked="0"/>
    </xf>
    <xf numFmtId="164" fontId="2" fillId="0" borderId="27" xfId="0" applyNumberFormat="1" applyFont="1" applyFill="1" applyBorder="1" applyAlignment="1">
      <alignment horizontal="right"/>
    </xf>
    <xf numFmtId="164" fontId="2" fillId="0" borderId="33" xfId="0" applyNumberFormat="1" applyFont="1" applyFill="1" applyBorder="1" applyAlignment="1">
      <alignment horizontal="right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abSelected="1" topLeftCell="C28" zoomScale="80" zoomScaleNormal="80" workbookViewId="0">
      <selection activeCell="H52" sqref="H52"/>
    </sheetView>
  </sheetViews>
  <sheetFormatPr defaultRowHeight="18.75"/>
  <cols>
    <col min="2" max="2" width="65.42578125" style="1" customWidth="1"/>
    <col min="3" max="3" width="18.42578125" style="1" customWidth="1"/>
    <col min="4" max="5" width="17.85546875" customWidth="1"/>
    <col min="6" max="6" width="17.85546875" style="12" customWidth="1"/>
    <col min="7" max="7" width="17.5703125" customWidth="1"/>
    <col min="8" max="9" width="17.85546875" bestFit="1" customWidth="1"/>
    <col min="10" max="10" width="17.85546875" customWidth="1"/>
    <col min="11" max="11" width="16.28515625" customWidth="1"/>
    <col min="12" max="13" width="16.42578125" customWidth="1"/>
  </cols>
  <sheetData>
    <row r="1" spans="1:13">
      <c r="A1" s="105" t="s">
        <v>104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>
      <c r="A2" s="105" t="s">
        <v>110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9.5" thickBot="1">
      <c r="A3" s="105"/>
      <c r="B3" s="105"/>
      <c r="C3" s="105"/>
      <c r="D3" s="105"/>
      <c r="E3" s="105"/>
      <c r="F3" s="105"/>
      <c r="G3" s="105"/>
      <c r="H3" s="10"/>
      <c r="I3" s="10"/>
      <c r="J3" s="10"/>
      <c r="M3" s="51" t="s">
        <v>114</v>
      </c>
    </row>
    <row r="4" spans="1:13" s="2" customFormat="1" ht="35.25" customHeight="1">
      <c r="A4" s="115" t="s">
        <v>2</v>
      </c>
      <c r="B4" s="108" t="s">
        <v>9</v>
      </c>
      <c r="C4" s="106" t="s">
        <v>116</v>
      </c>
      <c r="D4" s="110" t="s">
        <v>105</v>
      </c>
      <c r="E4" s="111"/>
      <c r="F4" s="112"/>
      <c r="G4" s="117" t="s">
        <v>109</v>
      </c>
      <c r="H4" s="124" t="s">
        <v>93</v>
      </c>
      <c r="I4" s="125"/>
      <c r="J4" s="125"/>
      <c r="K4" s="119" t="s">
        <v>7</v>
      </c>
      <c r="L4" s="120"/>
      <c r="M4" s="121"/>
    </row>
    <row r="5" spans="1:13" s="2" customFormat="1" ht="83.25" customHeight="1">
      <c r="A5" s="116"/>
      <c r="B5" s="109"/>
      <c r="C5" s="107"/>
      <c r="D5" s="55" t="s">
        <v>106</v>
      </c>
      <c r="E5" s="54" t="s">
        <v>107</v>
      </c>
      <c r="F5" s="56" t="s">
        <v>0</v>
      </c>
      <c r="G5" s="118"/>
      <c r="H5" s="86" t="s">
        <v>8</v>
      </c>
      <c r="I5" s="48" t="s">
        <v>95</v>
      </c>
      <c r="J5" s="47" t="s">
        <v>108</v>
      </c>
      <c r="K5" s="96" t="s">
        <v>111</v>
      </c>
      <c r="L5" s="93" t="s">
        <v>96</v>
      </c>
      <c r="M5" s="97" t="s">
        <v>112</v>
      </c>
    </row>
    <row r="6" spans="1:13" s="2" customFormat="1" ht="21" customHeight="1">
      <c r="A6" s="41">
        <v>1</v>
      </c>
      <c r="B6" s="52">
        <v>2</v>
      </c>
      <c r="C6" s="71">
        <v>3</v>
      </c>
      <c r="D6" s="57">
        <v>4</v>
      </c>
      <c r="E6" s="41">
        <v>5</v>
      </c>
      <c r="F6" s="58">
        <v>6</v>
      </c>
      <c r="G6" s="80">
        <v>7</v>
      </c>
      <c r="H6" s="57">
        <v>8</v>
      </c>
      <c r="I6" s="41">
        <v>9</v>
      </c>
      <c r="J6" s="52">
        <v>10</v>
      </c>
      <c r="K6" s="57">
        <v>11</v>
      </c>
      <c r="L6" s="41">
        <v>12</v>
      </c>
      <c r="M6" s="58">
        <v>13</v>
      </c>
    </row>
    <row r="7" spans="1:13" ht="20.25">
      <c r="A7" s="40" t="s">
        <v>4</v>
      </c>
      <c r="B7" s="63" t="s">
        <v>3</v>
      </c>
      <c r="C7" s="72">
        <f>SUM(C8:C15)</f>
        <v>86980.299999999988</v>
      </c>
      <c r="D7" s="59">
        <f t="shared" ref="D7:F7" si="0">SUM(D8:D15)</f>
        <v>85266.9</v>
      </c>
      <c r="E7" s="44">
        <f t="shared" si="0"/>
        <v>73613.2</v>
      </c>
      <c r="F7" s="60">
        <f t="shared" si="0"/>
        <v>94528</v>
      </c>
      <c r="G7" s="81">
        <f t="shared" ref="G7:G13" si="1">F7/C7</f>
        <v>1.0867748214250814</v>
      </c>
      <c r="H7" s="26">
        <f>SUM(H8:H15)</f>
        <v>82035.899999999994</v>
      </c>
      <c r="I7" s="3">
        <f>SUM(I8:I15)</f>
        <v>67512.5</v>
      </c>
      <c r="J7" s="31">
        <f>SUM(J8:J15)</f>
        <v>67213.3</v>
      </c>
      <c r="K7" s="98">
        <f t="shared" ref="K7" si="2">H7/F7</f>
        <v>0.86784762186865261</v>
      </c>
      <c r="L7" s="94">
        <f>I7/H7</f>
        <v>0.8229628735712049</v>
      </c>
      <c r="M7" s="99">
        <f>J7/I7</f>
        <v>0.99556822810590639</v>
      </c>
    </row>
    <row r="8" spans="1:13" ht="56.25">
      <c r="A8" s="21" t="s">
        <v>5</v>
      </c>
      <c r="B8" s="64" t="s">
        <v>15</v>
      </c>
      <c r="C8" s="73">
        <v>2078.5</v>
      </c>
      <c r="D8" s="27">
        <v>1580</v>
      </c>
      <c r="E8" s="45">
        <v>1475.6</v>
      </c>
      <c r="F8" s="61">
        <v>1868.6</v>
      </c>
      <c r="G8" s="82">
        <f t="shared" si="1"/>
        <v>0.89901371181140244</v>
      </c>
      <c r="H8" s="87">
        <v>1635</v>
      </c>
      <c r="I8" s="11">
        <v>1400</v>
      </c>
      <c r="J8" s="32">
        <v>1400</v>
      </c>
      <c r="K8" s="100">
        <f t="shared" ref="K8:K53" si="3">H8/F8</f>
        <v>0.87498662099967894</v>
      </c>
      <c r="L8" s="95">
        <f t="shared" ref="L8:L53" si="4">I8/H8</f>
        <v>0.85626911314984711</v>
      </c>
      <c r="M8" s="101">
        <f t="shared" ref="M8:M53" si="5">J8/I8</f>
        <v>1</v>
      </c>
    </row>
    <row r="9" spans="1:13" ht="75">
      <c r="A9" s="21" t="s">
        <v>6</v>
      </c>
      <c r="B9" s="64" t="s">
        <v>16</v>
      </c>
      <c r="C9" s="74">
        <v>1547.5</v>
      </c>
      <c r="D9" s="27">
        <v>1487.1</v>
      </c>
      <c r="E9" s="45">
        <v>1367.5</v>
      </c>
      <c r="F9" s="61">
        <v>1805.4</v>
      </c>
      <c r="G9" s="83">
        <f t="shared" si="1"/>
        <v>1.1666558966074314</v>
      </c>
      <c r="H9" s="87">
        <v>1578</v>
      </c>
      <c r="I9" s="11">
        <v>1319</v>
      </c>
      <c r="J9" s="32">
        <v>1319</v>
      </c>
      <c r="K9" s="100">
        <f t="shared" si="3"/>
        <v>0.87404453306746421</v>
      </c>
      <c r="L9" s="95">
        <f t="shared" si="4"/>
        <v>0.83586818757921422</v>
      </c>
      <c r="M9" s="101">
        <f t="shared" si="5"/>
        <v>1</v>
      </c>
    </row>
    <row r="10" spans="1:13" ht="75">
      <c r="A10" s="21" t="s">
        <v>14</v>
      </c>
      <c r="B10" s="64" t="s">
        <v>17</v>
      </c>
      <c r="C10" s="74">
        <v>65689.3</v>
      </c>
      <c r="D10" s="27">
        <v>62476.6</v>
      </c>
      <c r="E10" s="45">
        <v>57754.1</v>
      </c>
      <c r="F10" s="61">
        <v>69746.5</v>
      </c>
      <c r="G10" s="83">
        <f t="shared" si="1"/>
        <v>1.0617634835505934</v>
      </c>
      <c r="H10" s="87">
        <v>60425.5</v>
      </c>
      <c r="I10" s="11">
        <v>49948.5</v>
      </c>
      <c r="J10" s="32">
        <v>49948.5</v>
      </c>
      <c r="K10" s="100">
        <f t="shared" si="3"/>
        <v>0.86635888539209849</v>
      </c>
      <c r="L10" s="95">
        <f t="shared" si="4"/>
        <v>0.82661293659133972</v>
      </c>
      <c r="M10" s="101">
        <f t="shared" si="5"/>
        <v>1</v>
      </c>
    </row>
    <row r="11" spans="1:13" ht="20.25">
      <c r="A11" s="21" t="s">
        <v>13</v>
      </c>
      <c r="B11" s="64" t="s">
        <v>18</v>
      </c>
      <c r="C11" s="74">
        <v>0</v>
      </c>
      <c r="D11" s="27">
        <v>5.9</v>
      </c>
      <c r="E11" s="45">
        <v>0</v>
      </c>
      <c r="F11" s="61">
        <v>5.9</v>
      </c>
      <c r="G11" s="83" t="e">
        <f t="shared" si="1"/>
        <v>#DIV/0!</v>
      </c>
      <c r="H11" s="87">
        <v>51.5</v>
      </c>
      <c r="I11" s="11">
        <v>2.1</v>
      </c>
      <c r="J11" s="32">
        <v>1.9</v>
      </c>
      <c r="K11" s="100">
        <f t="shared" si="3"/>
        <v>8.7288135593220328</v>
      </c>
      <c r="L11" s="95">
        <f t="shared" si="4"/>
        <v>4.0776699029126215E-2</v>
      </c>
      <c r="M11" s="101">
        <f t="shared" si="5"/>
        <v>0.90476190476190466</v>
      </c>
    </row>
    <row r="12" spans="1:13" ht="56.25">
      <c r="A12" s="21" t="s">
        <v>12</v>
      </c>
      <c r="B12" s="64" t="s">
        <v>19</v>
      </c>
      <c r="C12" s="74">
        <v>507.9</v>
      </c>
      <c r="D12" s="27">
        <v>7581.8</v>
      </c>
      <c r="E12" s="45">
        <v>5071.7</v>
      </c>
      <c r="F12" s="61">
        <v>7743.5</v>
      </c>
      <c r="G12" s="83">
        <f t="shared" si="1"/>
        <v>15.246111439259698</v>
      </c>
      <c r="H12" s="87">
        <v>7997</v>
      </c>
      <c r="I12" s="11">
        <v>6785</v>
      </c>
      <c r="J12" s="32">
        <v>6785</v>
      </c>
      <c r="K12" s="100">
        <f t="shared" si="3"/>
        <v>1.0327371343707625</v>
      </c>
      <c r="L12" s="95">
        <f t="shared" si="4"/>
        <v>0.8484431661873203</v>
      </c>
      <c r="M12" s="101">
        <f t="shared" si="5"/>
        <v>1</v>
      </c>
    </row>
    <row r="13" spans="1:13" ht="26.25" customHeight="1">
      <c r="A13" s="21" t="s">
        <v>11</v>
      </c>
      <c r="B13" s="64" t="s">
        <v>20</v>
      </c>
      <c r="C13" s="74">
        <v>12.5</v>
      </c>
      <c r="D13" s="27">
        <v>15</v>
      </c>
      <c r="E13" s="45">
        <v>0</v>
      </c>
      <c r="F13" s="61">
        <v>15</v>
      </c>
      <c r="G13" s="83">
        <f t="shared" si="1"/>
        <v>1.2</v>
      </c>
      <c r="H13" s="87">
        <v>0</v>
      </c>
      <c r="I13" s="11">
        <v>15</v>
      </c>
      <c r="J13" s="32">
        <v>15</v>
      </c>
      <c r="K13" s="100">
        <f t="shared" si="3"/>
        <v>0</v>
      </c>
      <c r="L13" s="95" t="e">
        <f t="shared" si="4"/>
        <v>#DIV/0!</v>
      </c>
      <c r="M13" s="101">
        <f t="shared" si="5"/>
        <v>1</v>
      </c>
    </row>
    <row r="14" spans="1:13" ht="20.25">
      <c r="A14" s="21" t="s">
        <v>10</v>
      </c>
      <c r="B14" s="64" t="s">
        <v>21</v>
      </c>
      <c r="C14" s="74">
        <v>0</v>
      </c>
      <c r="D14" s="27">
        <v>300</v>
      </c>
      <c r="E14" s="45">
        <v>0</v>
      </c>
      <c r="F14" s="61">
        <v>300</v>
      </c>
      <c r="G14" s="83" t="s">
        <v>94</v>
      </c>
      <c r="H14" s="87">
        <v>300</v>
      </c>
      <c r="I14" s="11">
        <v>300</v>
      </c>
      <c r="J14" s="32">
        <v>300</v>
      </c>
      <c r="K14" s="100">
        <f t="shared" si="3"/>
        <v>1</v>
      </c>
      <c r="L14" s="95">
        <f t="shared" si="4"/>
        <v>1</v>
      </c>
      <c r="M14" s="101">
        <f t="shared" si="5"/>
        <v>1</v>
      </c>
    </row>
    <row r="15" spans="1:13" ht="20.25">
      <c r="A15" s="21" t="s">
        <v>23</v>
      </c>
      <c r="B15" s="64" t="s">
        <v>22</v>
      </c>
      <c r="C15" s="74">
        <v>17144.599999999999</v>
      </c>
      <c r="D15" s="27">
        <v>11820.5</v>
      </c>
      <c r="E15" s="45">
        <v>7944.3</v>
      </c>
      <c r="F15" s="61">
        <v>13043.1</v>
      </c>
      <c r="G15" s="83">
        <f t="shared" ref="G15:G53" si="6">F15/C15</f>
        <v>0.76077015503423828</v>
      </c>
      <c r="H15" s="87">
        <v>10048.9</v>
      </c>
      <c r="I15" s="11">
        <v>7742.9</v>
      </c>
      <c r="J15" s="32">
        <v>7443.9</v>
      </c>
      <c r="K15" s="100">
        <f t="shared" si="3"/>
        <v>0.77043800936893836</v>
      </c>
      <c r="L15" s="95">
        <f t="shared" si="4"/>
        <v>0.7705221467026242</v>
      </c>
      <c r="M15" s="101">
        <f t="shared" si="5"/>
        <v>0.96138397757945993</v>
      </c>
    </row>
    <row r="16" spans="1:13" ht="20.25">
      <c r="A16" s="22" t="s">
        <v>25</v>
      </c>
      <c r="B16" s="65" t="s">
        <v>28</v>
      </c>
      <c r="C16" s="72">
        <f t="shared" ref="C16:F16" si="7">SUM(C17)</f>
        <v>1249.3</v>
      </c>
      <c r="D16" s="59">
        <f t="shared" si="7"/>
        <v>1291.2</v>
      </c>
      <c r="E16" s="44">
        <f t="shared" si="7"/>
        <v>981.9</v>
      </c>
      <c r="F16" s="60">
        <f t="shared" si="7"/>
        <v>1291.2</v>
      </c>
      <c r="G16" s="81">
        <f t="shared" si="6"/>
        <v>1.0335387817177619</v>
      </c>
      <c r="H16" s="26">
        <f>SUM(H17)</f>
        <v>1347.8</v>
      </c>
      <c r="I16" s="3">
        <f>SUM(I17)</f>
        <v>1394.5</v>
      </c>
      <c r="J16" s="31">
        <f>SUM(J17)</f>
        <v>1442.1</v>
      </c>
      <c r="K16" s="98">
        <f t="shared" si="3"/>
        <v>1.0438351920693927</v>
      </c>
      <c r="L16" s="94">
        <f t="shared" si="4"/>
        <v>1.034649057723698</v>
      </c>
      <c r="M16" s="99">
        <f t="shared" si="5"/>
        <v>1.0341340982430978</v>
      </c>
    </row>
    <row r="17" spans="1:13" ht="20.25">
      <c r="A17" s="21" t="s">
        <v>24</v>
      </c>
      <c r="B17" s="64" t="s">
        <v>27</v>
      </c>
      <c r="C17" s="74">
        <v>1249.3</v>
      </c>
      <c r="D17" s="27">
        <v>1291.2</v>
      </c>
      <c r="E17" s="45">
        <v>981.9</v>
      </c>
      <c r="F17" s="61">
        <v>1291.2</v>
      </c>
      <c r="G17" s="83">
        <f t="shared" si="6"/>
        <v>1.0335387817177619</v>
      </c>
      <c r="H17" s="87">
        <v>1347.8</v>
      </c>
      <c r="I17" s="11">
        <v>1394.5</v>
      </c>
      <c r="J17" s="32">
        <v>1442.1</v>
      </c>
      <c r="K17" s="100">
        <f t="shared" si="3"/>
        <v>1.0438351920693927</v>
      </c>
      <c r="L17" s="95">
        <f t="shared" si="4"/>
        <v>1.034649057723698</v>
      </c>
      <c r="M17" s="101">
        <f t="shared" si="5"/>
        <v>1.0341340982430978</v>
      </c>
    </row>
    <row r="18" spans="1:13" ht="37.5">
      <c r="A18" s="22" t="s">
        <v>26</v>
      </c>
      <c r="B18" s="66" t="s">
        <v>44</v>
      </c>
      <c r="C18" s="72">
        <f>SUM(C19:C20)</f>
        <v>4234.3999999999996</v>
      </c>
      <c r="D18" s="59">
        <f t="shared" ref="D18:F18" si="8">SUM(D19:D20)</f>
        <v>4805.8</v>
      </c>
      <c r="E18" s="44">
        <f t="shared" si="8"/>
        <v>3949.3</v>
      </c>
      <c r="F18" s="62">
        <f t="shared" si="8"/>
        <v>5470.9</v>
      </c>
      <c r="G18" s="81">
        <f t="shared" si="6"/>
        <v>1.2920130360853959</v>
      </c>
      <c r="H18" s="26">
        <f>SUM(H19:H20)</f>
        <v>5803</v>
      </c>
      <c r="I18" s="20">
        <f t="shared" ref="I18:J18" si="9">SUM(I19:I20)</f>
        <v>3706.5</v>
      </c>
      <c r="J18" s="91">
        <f t="shared" si="9"/>
        <v>3708</v>
      </c>
      <c r="K18" s="98">
        <f t="shared" si="3"/>
        <v>1.0607029921950686</v>
      </c>
      <c r="L18" s="94">
        <f t="shared" si="4"/>
        <v>0.63872135102533167</v>
      </c>
      <c r="M18" s="99">
        <f t="shared" si="5"/>
        <v>1.0004046944556859</v>
      </c>
    </row>
    <row r="19" spans="1:13" ht="20.25">
      <c r="A19" s="23" t="s">
        <v>29</v>
      </c>
      <c r="B19" s="67" t="s">
        <v>102</v>
      </c>
      <c r="C19" s="74">
        <v>4234.3999999999996</v>
      </c>
      <c r="D19" s="27">
        <v>4774.3</v>
      </c>
      <c r="E19" s="45">
        <v>3949.3</v>
      </c>
      <c r="F19" s="61">
        <v>5439.4</v>
      </c>
      <c r="G19" s="83">
        <f t="shared" si="6"/>
        <v>1.2845739656149633</v>
      </c>
      <c r="H19" s="87">
        <v>5771.5</v>
      </c>
      <c r="I19" s="11">
        <v>3686.5</v>
      </c>
      <c r="J19" s="32">
        <v>3688</v>
      </c>
      <c r="K19" s="100">
        <f t="shared" si="3"/>
        <v>1.0610545280729493</v>
      </c>
      <c r="L19" s="95">
        <f t="shared" si="4"/>
        <v>0.6387420947760547</v>
      </c>
      <c r="M19" s="101">
        <f t="shared" si="5"/>
        <v>1.0004068900040688</v>
      </c>
    </row>
    <row r="20" spans="1:13" ht="56.25">
      <c r="A20" s="23" t="s">
        <v>101</v>
      </c>
      <c r="B20" s="67" t="s">
        <v>103</v>
      </c>
      <c r="C20" s="73">
        <v>0</v>
      </c>
      <c r="D20" s="27">
        <v>31.5</v>
      </c>
      <c r="E20" s="45">
        <v>0</v>
      </c>
      <c r="F20" s="61">
        <v>31.5</v>
      </c>
      <c r="G20" s="82" t="s">
        <v>94</v>
      </c>
      <c r="H20" s="88">
        <v>31.5</v>
      </c>
      <c r="I20" s="42">
        <v>20</v>
      </c>
      <c r="J20" s="43">
        <v>20</v>
      </c>
      <c r="K20" s="100">
        <f t="shared" si="3"/>
        <v>1</v>
      </c>
      <c r="L20" s="95">
        <f t="shared" si="4"/>
        <v>0.63492063492063489</v>
      </c>
      <c r="M20" s="101">
        <f t="shared" si="5"/>
        <v>1</v>
      </c>
    </row>
    <row r="21" spans="1:13" ht="20.25">
      <c r="A21" s="22" t="s">
        <v>30</v>
      </c>
      <c r="B21" s="65" t="s">
        <v>37</v>
      </c>
      <c r="C21" s="72">
        <f t="shared" ref="C21:F21" si="10">SUM(C22:C27)</f>
        <v>74542.2</v>
      </c>
      <c r="D21" s="59">
        <f t="shared" si="10"/>
        <v>116608.8</v>
      </c>
      <c r="E21" s="46">
        <f t="shared" si="10"/>
        <v>67144.599999999991</v>
      </c>
      <c r="F21" s="60">
        <f t="shared" si="10"/>
        <v>119243.79999999999</v>
      </c>
      <c r="G21" s="81">
        <f t="shared" si="6"/>
        <v>1.5996817909855088</v>
      </c>
      <c r="H21" s="89">
        <f>SUM(H22:H27)</f>
        <v>111637.5</v>
      </c>
      <c r="I21" s="4">
        <f>SUM(I22:I27)</f>
        <v>79879.3</v>
      </c>
      <c r="J21" s="33">
        <f>SUM(J22:J27)</f>
        <v>84034</v>
      </c>
      <c r="K21" s="98">
        <f t="shared" si="3"/>
        <v>0.93621219719599691</v>
      </c>
      <c r="L21" s="94">
        <f t="shared" si="4"/>
        <v>0.71552390549770462</v>
      </c>
      <c r="M21" s="99">
        <f t="shared" si="5"/>
        <v>1.0520122234421183</v>
      </c>
    </row>
    <row r="22" spans="1:13" ht="20.25">
      <c r="A22" s="21" t="s">
        <v>31</v>
      </c>
      <c r="B22" s="67" t="s">
        <v>38</v>
      </c>
      <c r="C22" s="73">
        <v>0</v>
      </c>
      <c r="D22" s="27">
        <v>100</v>
      </c>
      <c r="E22" s="45">
        <v>100</v>
      </c>
      <c r="F22" s="61">
        <v>100</v>
      </c>
      <c r="G22" s="82" t="s">
        <v>94</v>
      </c>
      <c r="H22" s="87">
        <v>0</v>
      </c>
      <c r="I22" s="11">
        <v>0</v>
      </c>
      <c r="J22" s="32">
        <v>0</v>
      </c>
      <c r="K22" s="100">
        <f t="shared" si="3"/>
        <v>0</v>
      </c>
      <c r="L22" s="95" t="s">
        <v>94</v>
      </c>
      <c r="M22" s="101" t="s">
        <v>94</v>
      </c>
    </row>
    <row r="23" spans="1:13" ht="20.25">
      <c r="A23" s="21" t="s">
        <v>32</v>
      </c>
      <c r="B23" s="68" t="s">
        <v>43</v>
      </c>
      <c r="C23" s="73">
        <v>9718.7999999999993</v>
      </c>
      <c r="D23" s="27">
        <v>24226.2</v>
      </c>
      <c r="E23" s="45">
        <v>8461.7999999999993</v>
      </c>
      <c r="F23" s="61">
        <v>24226.2</v>
      </c>
      <c r="G23" s="82">
        <f t="shared" si="6"/>
        <v>2.4927151500185212</v>
      </c>
      <c r="H23" s="87">
        <v>23315.4</v>
      </c>
      <c r="I23" s="11">
        <v>23315.4</v>
      </c>
      <c r="J23" s="32">
        <v>23315.4</v>
      </c>
      <c r="K23" s="100">
        <f t="shared" si="3"/>
        <v>0.96240433910394529</v>
      </c>
      <c r="L23" s="95">
        <f t="shared" si="4"/>
        <v>1</v>
      </c>
      <c r="M23" s="101">
        <f t="shared" si="5"/>
        <v>1</v>
      </c>
    </row>
    <row r="24" spans="1:13" ht="20.25">
      <c r="A24" s="21" t="s">
        <v>33</v>
      </c>
      <c r="B24" s="67" t="s">
        <v>40</v>
      </c>
      <c r="C24" s="74">
        <v>11.3</v>
      </c>
      <c r="D24" s="27">
        <v>0</v>
      </c>
      <c r="E24" s="45">
        <v>0</v>
      </c>
      <c r="F24" s="61">
        <v>0</v>
      </c>
      <c r="G24" s="83">
        <f t="shared" si="6"/>
        <v>0</v>
      </c>
      <c r="H24" s="87">
        <v>0</v>
      </c>
      <c r="I24" s="11">
        <v>0</v>
      </c>
      <c r="J24" s="32">
        <v>0</v>
      </c>
      <c r="K24" s="100" t="s">
        <v>94</v>
      </c>
      <c r="L24" s="95" t="s">
        <v>94</v>
      </c>
      <c r="M24" s="101" t="s">
        <v>94</v>
      </c>
    </row>
    <row r="25" spans="1:13" ht="20.25">
      <c r="A25" s="21" t="s">
        <v>34</v>
      </c>
      <c r="B25" s="67" t="s">
        <v>39</v>
      </c>
      <c r="C25" s="74">
        <v>22549.9</v>
      </c>
      <c r="D25" s="27">
        <v>24985.9</v>
      </c>
      <c r="E25" s="45">
        <v>19478.900000000001</v>
      </c>
      <c r="F25" s="61">
        <v>27620.799999999999</v>
      </c>
      <c r="G25" s="83">
        <f t="shared" si="6"/>
        <v>1.2248746114173454</v>
      </c>
      <c r="H25" s="87">
        <v>21982</v>
      </c>
      <c r="I25" s="11">
        <v>16380</v>
      </c>
      <c r="J25" s="32">
        <v>15880</v>
      </c>
      <c r="K25" s="100">
        <f t="shared" si="3"/>
        <v>0.79584950472107974</v>
      </c>
      <c r="L25" s="95">
        <f t="shared" si="4"/>
        <v>0.74515512692202712</v>
      </c>
      <c r="M25" s="101">
        <f t="shared" si="5"/>
        <v>0.96947496947496947</v>
      </c>
    </row>
    <row r="26" spans="1:13" ht="20.25">
      <c r="A26" s="21" t="s">
        <v>35</v>
      </c>
      <c r="B26" s="67" t="s">
        <v>41</v>
      </c>
      <c r="C26" s="74">
        <v>38798.199999999997</v>
      </c>
      <c r="D26" s="27">
        <v>59190.8</v>
      </c>
      <c r="E26" s="45">
        <v>38004.5</v>
      </c>
      <c r="F26" s="61">
        <v>59190.9</v>
      </c>
      <c r="G26" s="83">
        <f t="shared" si="6"/>
        <v>1.5256094354892755</v>
      </c>
      <c r="H26" s="87">
        <v>60749.599999999999</v>
      </c>
      <c r="I26" s="11">
        <v>37963.9</v>
      </c>
      <c r="J26" s="32">
        <v>42618.6</v>
      </c>
      <c r="K26" s="100">
        <f t="shared" si="3"/>
        <v>1.026333439768613</v>
      </c>
      <c r="L26" s="95">
        <f t="shared" si="4"/>
        <v>0.62492427933681871</v>
      </c>
      <c r="M26" s="101">
        <f t="shared" si="5"/>
        <v>1.1226085834174044</v>
      </c>
    </row>
    <row r="27" spans="1:13" ht="37.5">
      <c r="A27" s="21" t="s">
        <v>36</v>
      </c>
      <c r="B27" s="67" t="s">
        <v>42</v>
      </c>
      <c r="C27" s="74">
        <v>3464</v>
      </c>
      <c r="D27" s="27">
        <v>8105.9</v>
      </c>
      <c r="E27" s="45">
        <v>1099.4000000000001</v>
      </c>
      <c r="F27" s="61">
        <v>8105.9</v>
      </c>
      <c r="G27" s="83">
        <f t="shared" si="6"/>
        <v>2.3400404157043879</v>
      </c>
      <c r="H27" s="87">
        <v>5590.5</v>
      </c>
      <c r="I27" s="11">
        <v>2220</v>
      </c>
      <c r="J27" s="32">
        <v>2220</v>
      </c>
      <c r="K27" s="100">
        <f t="shared" si="3"/>
        <v>0.68968282362229982</v>
      </c>
      <c r="L27" s="95">
        <f t="shared" si="4"/>
        <v>0.39710222699221892</v>
      </c>
      <c r="M27" s="101">
        <f t="shared" si="5"/>
        <v>1</v>
      </c>
    </row>
    <row r="28" spans="1:13" ht="20.25">
      <c r="A28" s="22" t="s">
        <v>45</v>
      </c>
      <c r="B28" s="66" t="s">
        <v>50</v>
      </c>
      <c r="C28" s="72">
        <f>SUM(C29:C32)</f>
        <v>175980.9</v>
      </c>
      <c r="D28" s="59">
        <f>SUM(D29:D32)</f>
        <v>346901.80000000005</v>
      </c>
      <c r="E28" s="44">
        <f t="shared" ref="E28:F28" si="11">SUM(E29:E32)</f>
        <v>145744.70000000001</v>
      </c>
      <c r="F28" s="62">
        <f t="shared" si="11"/>
        <v>348026.00000000006</v>
      </c>
      <c r="G28" s="81">
        <f t="shared" si="6"/>
        <v>1.9776350728971159</v>
      </c>
      <c r="H28" s="26">
        <f>SUM(H29:H32)</f>
        <v>158581.6</v>
      </c>
      <c r="I28" s="20">
        <f t="shared" ref="I28:J28" si="12">SUM(I29:I32)</f>
        <v>153472.70000000001</v>
      </c>
      <c r="J28" s="91">
        <f t="shared" si="12"/>
        <v>209822.5</v>
      </c>
      <c r="K28" s="98">
        <f t="shared" si="3"/>
        <v>0.4556602092947078</v>
      </c>
      <c r="L28" s="94">
        <f t="shared" si="4"/>
        <v>0.96778377819368711</v>
      </c>
      <c r="M28" s="99">
        <f t="shared" si="5"/>
        <v>1.3671649746176355</v>
      </c>
    </row>
    <row r="29" spans="1:13" ht="20.25">
      <c r="A29" s="21" t="s">
        <v>46</v>
      </c>
      <c r="B29" s="67" t="s">
        <v>51</v>
      </c>
      <c r="C29" s="74">
        <v>819.3</v>
      </c>
      <c r="D29" s="27">
        <v>1418.2</v>
      </c>
      <c r="E29" s="45">
        <v>960.6</v>
      </c>
      <c r="F29" s="61">
        <v>1418.2</v>
      </c>
      <c r="G29" s="83">
        <f t="shared" si="6"/>
        <v>1.730989869400708</v>
      </c>
      <c r="H29" s="87">
        <v>600</v>
      </c>
      <c r="I29" s="11">
        <v>300</v>
      </c>
      <c r="J29" s="32">
        <v>300</v>
      </c>
      <c r="K29" s="100">
        <f t="shared" si="3"/>
        <v>0.42307149908334507</v>
      </c>
      <c r="L29" s="95">
        <f t="shared" si="4"/>
        <v>0.5</v>
      </c>
      <c r="M29" s="101">
        <f t="shared" si="5"/>
        <v>1</v>
      </c>
    </row>
    <row r="30" spans="1:13" ht="20.25">
      <c r="A30" s="21" t="s">
        <v>47</v>
      </c>
      <c r="B30" s="67" t="s">
        <v>52</v>
      </c>
      <c r="C30" s="74">
        <v>139516.70000000001</v>
      </c>
      <c r="D30" s="27">
        <v>320551.40000000002</v>
      </c>
      <c r="E30" s="45">
        <v>129875.4</v>
      </c>
      <c r="F30" s="61">
        <v>320551.40000000002</v>
      </c>
      <c r="G30" s="83">
        <f t="shared" si="6"/>
        <v>2.2975844468798359</v>
      </c>
      <c r="H30" s="87">
        <v>135908</v>
      </c>
      <c r="I30" s="11">
        <v>134408</v>
      </c>
      <c r="J30" s="32">
        <v>116036.7</v>
      </c>
      <c r="K30" s="100">
        <f t="shared" si="3"/>
        <v>0.42398192614351393</v>
      </c>
      <c r="L30" s="95">
        <f t="shared" si="4"/>
        <v>0.98896312211201698</v>
      </c>
      <c r="M30" s="101">
        <f t="shared" si="5"/>
        <v>0.86331691565978208</v>
      </c>
    </row>
    <row r="31" spans="1:13" ht="20.25">
      <c r="A31" s="21" t="s">
        <v>48</v>
      </c>
      <c r="B31" s="67" t="s">
        <v>53</v>
      </c>
      <c r="C31" s="74">
        <v>29221.1</v>
      </c>
      <c r="D31" s="27">
        <v>19207.900000000001</v>
      </c>
      <c r="E31" s="45">
        <v>9856</v>
      </c>
      <c r="F31" s="61">
        <v>19507.900000000001</v>
      </c>
      <c r="G31" s="83">
        <f t="shared" si="6"/>
        <v>0.66759636016440183</v>
      </c>
      <c r="H31" s="87">
        <v>15483.1</v>
      </c>
      <c r="I31" s="11">
        <v>13187.2</v>
      </c>
      <c r="J31" s="32">
        <v>13643.6</v>
      </c>
      <c r="K31" s="100">
        <f t="shared" si="3"/>
        <v>0.79368358459905985</v>
      </c>
      <c r="L31" s="95">
        <f t="shared" si="4"/>
        <v>0.85171574167963782</v>
      </c>
      <c r="M31" s="101">
        <f t="shared" si="5"/>
        <v>1.0346093181266682</v>
      </c>
    </row>
    <row r="32" spans="1:13" ht="37.5">
      <c r="A32" s="21" t="s">
        <v>99</v>
      </c>
      <c r="B32" s="67" t="s">
        <v>100</v>
      </c>
      <c r="C32" s="73">
        <v>6423.8</v>
      </c>
      <c r="D32" s="27">
        <v>5724.3</v>
      </c>
      <c r="E32" s="45">
        <v>5052.7</v>
      </c>
      <c r="F32" s="61">
        <v>6548.5</v>
      </c>
      <c r="G32" s="82">
        <f t="shared" si="6"/>
        <v>1.0194121859335596</v>
      </c>
      <c r="H32" s="88">
        <v>6590.5</v>
      </c>
      <c r="I32" s="42">
        <v>5577.5</v>
      </c>
      <c r="J32" s="43">
        <v>79842.2</v>
      </c>
      <c r="K32" s="100">
        <f t="shared" si="3"/>
        <v>1.0064136825227152</v>
      </c>
      <c r="L32" s="95">
        <f t="shared" si="4"/>
        <v>0.84629390789773162</v>
      </c>
      <c r="M32" s="101">
        <f t="shared" si="5"/>
        <v>14.315051546391752</v>
      </c>
    </row>
    <row r="33" spans="1:13" ht="20.25">
      <c r="A33" s="22" t="s">
        <v>49</v>
      </c>
      <c r="B33" s="66" t="s">
        <v>54</v>
      </c>
      <c r="C33" s="72">
        <f>SUM(C34:C38)</f>
        <v>551346.69999999995</v>
      </c>
      <c r="D33" s="59">
        <f>SUM(D34+D35+D36+D37+D38)</f>
        <v>546012.79999999993</v>
      </c>
      <c r="E33" s="46">
        <f>SUM(E34:E38)</f>
        <v>458159.60000000003</v>
      </c>
      <c r="F33" s="60">
        <f>SUM(F34:F38)</f>
        <v>592575.20000000007</v>
      </c>
      <c r="G33" s="81">
        <f t="shared" si="6"/>
        <v>1.0747778122187004</v>
      </c>
      <c r="H33" s="89">
        <f>SUM(H34:H38)</f>
        <v>540993.4</v>
      </c>
      <c r="I33" s="4">
        <f>SUM(I34:I38)</f>
        <v>476417.59999999992</v>
      </c>
      <c r="J33" s="33">
        <f>SUM(J34:J38)</f>
        <v>472865.09999999992</v>
      </c>
      <c r="K33" s="98">
        <f t="shared" si="3"/>
        <v>0.91295315767517771</v>
      </c>
      <c r="L33" s="94">
        <f t="shared" si="4"/>
        <v>0.88063477299353354</v>
      </c>
      <c r="M33" s="99">
        <f t="shared" si="5"/>
        <v>0.99254330654451051</v>
      </c>
    </row>
    <row r="34" spans="1:13" ht="20.25">
      <c r="A34" s="21" t="s">
        <v>55</v>
      </c>
      <c r="B34" s="67" t="s">
        <v>60</v>
      </c>
      <c r="C34" s="74">
        <v>164196.1</v>
      </c>
      <c r="D34" s="27">
        <v>161385.60000000001</v>
      </c>
      <c r="E34" s="45">
        <v>138475.20000000001</v>
      </c>
      <c r="F34" s="61">
        <v>177539.3</v>
      </c>
      <c r="G34" s="83">
        <f t="shared" si="6"/>
        <v>1.0812638059003836</v>
      </c>
      <c r="H34" s="87">
        <v>163196.20000000001</v>
      </c>
      <c r="I34" s="11">
        <v>143321.29999999999</v>
      </c>
      <c r="J34" s="32">
        <v>140321.29999999999</v>
      </c>
      <c r="K34" s="100">
        <f t="shared" si="3"/>
        <v>0.91921169003144665</v>
      </c>
      <c r="L34" s="95">
        <f t="shared" si="4"/>
        <v>0.87821468882241116</v>
      </c>
      <c r="M34" s="101">
        <f t="shared" si="5"/>
        <v>0.97906801012829214</v>
      </c>
    </row>
    <row r="35" spans="1:13" ht="20.25">
      <c r="A35" s="21" t="s">
        <v>56</v>
      </c>
      <c r="B35" s="67" t="s">
        <v>61</v>
      </c>
      <c r="C35" s="74">
        <v>300010</v>
      </c>
      <c r="D35" s="27">
        <v>318289</v>
      </c>
      <c r="E35" s="45">
        <v>257883.2</v>
      </c>
      <c r="F35" s="61">
        <v>337782.9</v>
      </c>
      <c r="G35" s="83">
        <f t="shared" si="6"/>
        <v>1.1259054698176729</v>
      </c>
      <c r="H35" s="87">
        <v>311601</v>
      </c>
      <c r="I35" s="11">
        <v>277312.09999999998</v>
      </c>
      <c r="J35" s="32">
        <v>276864.59999999998</v>
      </c>
      <c r="K35" s="100">
        <f t="shared" si="3"/>
        <v>0.92248897146658393</v>
      </c>
      <c r="L35" s="95">
        <f t="shared" si="4"/>
        <v>0.889958953918633</v>
      </c>
      <c r="M35" s="101">
        <f t="shared" si="5"/>
        <v>0.99838629471992024</v>
      </c>
    </row>
    <row r="36" spans="1:13" ht="20.25">
      <c r="A36" s="21" t="s">
        <v>57</v>
      </c>
      <c r="B36" s="67" t="s">
        <v>62</v>
      </c>
      <c r="C36" s="74">
        <v>63714</v>
      </c>
      <c r="D36" s="27">
        <v>44042.1</v>
      </c>
      <c r="E36" s="45">
        <v>41191.4</v>
      </c>
      <c r="F36" s="61">
        <v>52165.8</v>
      </c>
      <c r="G36" s="83">
        <f t="shared" si="6"/>
        <v>0.81874941143233826</v>
      </c>
      <c r="H36" s="87">
        <v>43486</v>
      </c>
      <c r="I36" s="11">
        <v>35916</v>
      </c>
      <c r="J36" s="32">
        <v>35816</v>
      </c>
      <c r="K36" s="100">
        <f t="shared" si="3"/>
        <v>0.83361129322276273</v>
      </c>
      <c r="L36" s="95">
        <f t="shared" si="4"/>
        <v>0.8259209860644805</v>
      </c>
      <c r="M36" s="101">
        <f t="shared" si="5"/>
        <v>0.9972157255819134</v>
      </c>
    </row>
    <row r="37" spans="1:13" ht="20.25">
      <c r="A37" s="21" t="s">
        <v>58</v>
      </c>
      <c r="B37" s="69" t="s">
        <v>63</v>
      </c>
      <c r="C37" s="74">
        <v>556.6</v>
      </c>
      <c r="D37" s="27">
        <v>423.3</v>
      </c>
      <c r="E37" s="45">
        <v>423.3</v>
      </c>
      <c r="F37" s="61">
        <v>423.3</v>
      </c>
      <c r="G37" s="83">
        <f t="shared" si="6"/>
        <v>0.76051024074739493</v>
      </c>
      <c r="H37" s="87">
        <v>393.1</v>
      </c>
      <c r="I37" s="11">
        <v>311.10000000000002</v>
      </c>
      <c r="J37" s="32">
        <v>311.10000000000002</v>
      </c>
      <c r="K37" s="100">
        <f t="shared" si="3"/>
        <v>0.92865579966926537</v>
      </c>
      <c r="L37" s="95">
        <f t="shared" si="4"/>
        <v>0.79140167896209612</v>
      </c>
      <c r="M37" s="101">
        <f t="shared" si="5"/>
        <v>1</v>
      </c>
    </row>
    <row r="38" spans="1:13" ht="20.25">
      <c r="A38" s="21" t="s">
        <v>59</v>
      </c>
      <c r="B38" s="67" t="s">
        <v>64</v>
      </c>
      <c r="C38" s="74">
        <v>22870</v>
      </c>
      <c r="D38" s="27">
        <v>21872.799999999999</v>
      </c>
      <c r="E38" s="45">
        <v>20186.5</v>
      </c>
      <c r="F38" s="61">
        <v>24663.9</v>
      </c>
      <c r="G38" s="83">
        <f t="shared" si="6"/>
        <v>1.0784390030607784</v>
      </c>
      <c r="H38" s="87">
        <v>22317.1</v>
      </c>
      <c r="I38" s="11">
        <v>19557.099999999999</v>
      </c>
      <c r="J38" s="32">
        <v>19552.099999999999</v>
      </c>
      <c r="K38" s="100">
        <f t="shared" si="3"/>
        <v>0.90484878709368743</v>
      </c>
      <c r="L38" s="95">
        <f t="shared" si="4"/>
        <v>0.87632801752915923</v>
      </c>
      <c r="M38" s="101">
        <f t="shared" si="5"/>
        <v>0.99974433837327625</v>
      </c>
    </row>
    <row r="39" spans="1:13" ht="20.25">
      <c r="A39" s="24" t="s">
        <v>65</v>
      </c>
      <c r="B39" s="66" t="s">
        <v>66</v>
      </c>
      <c r="C39" s="72">
        <f>SUM(C40:C41)</f>
        <v>123833.70000000001</v>
      </c>
      <c r="D39" s="59">
        <f t="shared" ref="D39:F39" si="13">SUM(D40:D41)</f>
        <v>111096.4</v>
      </c>
      <c r="E39" s="44">
        <f t="shared" si="13"/>
        <v>103080</v>
      </c>
      <c r="F39" s="60">
        <f t="shared" si="13"/>
        <v>129212.09999999999</v>
      </c>
      <c r="G39" s="81">
        <f t="shared" si="6"/>
        <v>1.043432442057372</v>
      </c>
      <c r="H39" s="26">
        <f>SUM(H40:H41)</f>
        <v>125766.7</v>
      </c>
      <c r="I39" s="4">
        <f>SUM(I40:I41)</f>
        <v>95134.2</v>
      </c>
      <c r="J39" s="31">
        <f>SUM(J40:J41)</f>
        <v>94784.2</v>
      </c>
      <c r="K39" s="98">
        <f t="shared" si="3"/>
        <v>0.97333531457193256</v>
      </c>
      <c r="L39" s="94">
        <f t="shared" si="4"/>
        <v>0.75643393680521154</v>
      </c>
      <c r="M39" s="99">
        <f t="shared" si="5"/>
        <v>0.99632098656424295</v>
      </c>
    </row>
    <row r="40" spans="1:13" ht="20.25">
      <c r="A40" s="21" t="s">
        <v>67</v>
      </c>
      <c r="B40" s="67" t="s">
        <v>69</v>
      </c>
      <c r="C40" s="74">
        <v>92673.3</v>
      </c>
      <c r="D40" s="27">
        <v>81713.399999999994</v>
      </c>
      <c r="E40" s="45">
        <v>75066.3</v>
      </c>
      <c r="F40" s="61">
        <v>94758.399999999994</v>
      </c>
      <c r="G40" s="83">
        <f t="shared" si="6"/>
        <v>1.0224994685632214</v>
      </c>
      <c r="H40" s="87">
        <v>94862.7</v>
      </c>
      <c r="I40" s="11">
        <v>68815.199999999997</v>
      </c>
      <c r="J40" s="32">
        <v>68465.2</v>
      </c>
      <c r="K40" s="100">
        <f t="shared" si="3"/>
        <v>1.0011006939754155</v>
      </c>
      <c r="L40" s="95">
        <f t="shared" si="4"/>
        <v>0.72541894759478698</v>
      </c>
      <c r="M40" s="101">
        <f t="shared" si="5"/>
        <v>0.994913914367756</v>
      </c>
    </row>
    <row r="41" spans="1:13" ht="26.25" customHeight="1">
      <c r="A41" s="21" t="s">
        <v>68</v>
      </c>
      <c r="B41" s="67" t="s">
        <v>70</v>
      </c>
      <c r="C41" s="74">
        <v>31160.400000000001</v>
      </c>
      <c r="D41" s="27">
        <v>29383</v>
      </c>
      <c r="E41" s="45">
        <v>28013.7</v>
      </c>
      <c r="F41" s="61">
        <v>34453.699999999997</v>
      </c>
      <c r="G41" s="83">
        <f t="shared" si="6"/>
        <v>1.1056886304412008</v>
      </c>
      <c r="H41" s="87">
        <v>30904</v>
      </c>
      <c r="I41" s="11">
        <v>26319</v>
      </c>
      <c r="J41" s="32">
        <v>26319</v>
      </c>
      <c r="K41" s="100">
        <f t="shared" si="3"/>
        <v>0.89697187820176072</v>
      </c>
      <c r="L41" s="95">
        <f t="shared" si="4"/>
        <v>0.85163732850116491</v>
      </c>
      <c r="M41" s="101">
        <f t="shared" si="5"/>
        <v>1</v>
      </c>
    </row>
    <row r="42" spans="1:13" ht="20.25">
      <c r="A42" s="24" t="s">
        <v>71</v>
      </c>
      <c r="B42" s="66" t="s">
        <v>72</v>
      </c>
      <c r="C42" s="72">
        <f t="shared" ref="C42:F42" si="14">SUM(C43:C47)</f>
        <v>198421.80000000002</v>
      </c>
      <c r="D42" s="59">
        <f t="shared" si="14"/>
        <v>162581.29999999999</v>
      </c>
      <c r="E42" s="46">
        <f t="shared" si="14"/>
        <v>120048.4</v>
      </c>
      <c r="F42" s="60">
        <f t="shared" si="14"/>
        <v>163851.4</v>
      </c>
      <c r="G42" s="81">
        <f t="shared" si="6"/>
        <v>0.82577317613286438</v>
      </c>
      <c r="H42" s="89">
        <f>SUM(H43:H47)</f>
        <v>140412.5</v>
      </c>
      <c r="I42" s="4">
        <f>SUM(I43:I47)</f>
        <v>139780.79999999999</v>
      </c>
      <c r="J42" s="33">
        <f>SUM(J43:J47)</f>
        <v>139164.29999999999</v>
      </c>
      <c r="K42" s="98">
        <f t="shared" si="3"/>
        <v>0.85695026102920091</v>
      </c>
      <c r="L42" s="94">
        <f t="shared" si="4"/>
        <v>0.9955011127926644</v>
      </c>
      <c r="M42" s="99">
        <f t="shared" si="5"/>
        <v>0.99558952302462145</v>
      </c>
    </row>
    <row r="43" spans="1:13" ht="20.25">
      <c r="A43" s="25" t="s">
        <v>73</v>
      </c>
      <c r="B43" s="67" t="s">
        <v>74</v>
      </c>
      <c r="C43" s="74">
        <v>4973.8</v>
      </c>
      <c r="D43" s="27">
        <v>4850</v>
      </c>
      <c r="E43" s="45">
        <v>4384.8999999999996</v>
      </c>
      <c r="F43" s="61">
        <v>5609.3</v>
      </c>
      <c r="G43" s="83">
        <f t="shared" si="6"/>
        <v>1.1277695122441593</v>
      </c>
      <c r="H43" s="87">
        <v>4000</v>
      </c>
      <c r="I43" s="11">
        <v>2500</v>
      </c>
      <c r="J43" s="32">
        <v>2500</v>
      </c>
      <c r="K43" s="100">
        <f t="shared" si="3"/>
        <v>0.7131014565097249</v>
      </c>
      <c r="L43" s="95">
        <f t="shared" si="4"/>
        <v>0.625</v>
      </c>
      <c r="M43" s="101">
        <f t="shared" si="5"/>
        <v>1</v>
      </c>
    </row>
    <row r="44" spans="1:13" ht="20.25">
      <c r="A44" s="25" t="s">
        <v>75</v>
      </c>
      <c r="B44" s="67" t="s">
        <v>76</v>
      </c>
      <c r="C44" s="74">
        <v>81407</v>
      </c>
      <c r="D44" s="27">
        <v>79013.7</v>
      </c>
      <c r="E44" s="45">
        <v>64774.7</v>
      </c>
      <c r="F44" s="61">
        <v>79013.7</v>
      </c>
      <c r="G44" s="83">
        <f t="shared" si="6"/>
        <v>0.97060080828429984</v>
      </c>
      <c r="H44" s="87">
        <v>79953</v>
      </c>
      <c r="I44" s="11">
        <v>79624.2</v>
      </c>
      <c r="J44" s="32">
        <v>79624.2</v>
      </c>
      <c r="K44" s="100">
        <f t="shared" si="3"/>
        <v>1.0118878118604748</v>
      </c>
      <c r="L44" s="95">
        <f t="shared" si="4"/>
        <v>0.99588758395557386</v>
      </c>
      <c r="M44" s="101">
        <f t="shared" si="5"/>
        <v>1</v>
      </c>
    </row>
    <row r="45" spans="1:13" ht="20.25">
      <c r="A45" s="25" t="s">
        <v>77</v>
      </c>
      <c r="B45" s="67" t="s">
        <v>78</v>
      </c>
      <c r="C45" s="74">
        <v>15037.3</v>
      </c>
      <c r="D45" s="27">
        <v>6441.6</v>
      </c>
      <c r="E45" s="45">
        <v>5390</v>
      </c>
      <c r="F45" s="61">
        <v>6441.6</v>
      </c>
      <c r="G45" s="83">
        <f t="shared" si="6"/>
        <v>0.42837477472684593</v>
      </c>
      <c r="H45" s="87">
        <v>6727.3</v>
      </c>
      <c r="I45" s="11">
        <v>8624.4</v>
      </c>
      <c r="J45" s="32">
        <v>6974.4</v>
      </c>
      <c r="K45" s="100">
        <f t="shared" si="3"/>
        <v>1.0443523348236463</v>
      </c>
      <c r="L45" s="95">
        <f t="shared" si="4"/>
        <v>1.2820002081072643</v>
      </c>
      <c r="M45" s="101">
        <f t="shared" si="5"/>
        <v>0.80868234311952136</v>
      </c>
    </row>
    <row r="46" spans="1:13" ht="20.25">
      <c r="A46" s="25" t="s">
        <v>79</v>
      </c>
      <c r="B46" s="67" t="s">
        <v>80</v>
      </c>
      <c r="C46" s="74">
        <v>82434</v>
      </c>
      <c r="D46" s="27">
        <v>58393.7</v>
      </c>
      <c r="E46" s="45">
        <v>34523.9</v>
      </c>
      <c r="F46" s="61">
        <v>58393.7</v>
      </c>
      <c r="G46" s="83">
        <f t="shared" si="6"/>
        <v>0.7083691195380547</v>
      </c>
      <c r="H46" s="87">
        <v>33654.9</v>
      </c>
      <c r="I46" s="11">
        <v>33654.9</v>
      </c>
      <c r="J46" s="32">
        <v>33654.9</v>
      </c>
      <c r="K46" s="100">
        <f t="shared" si="3"/>
        <v>0.57634470841888774</v>
      </c>
      <c r="L46" s="95">
        <f t="shared" si="4"/>
        <v>1</v>
      </c>
      <c r="M46" s="101">
        <f t="shared" si="5"/>
        <v>1</v>
      </c>
    </row>
    <row r="47" spans="1:13" ht="24" customHeight="1">
      <c r="A47" s="25" t="s">
        <v>81</v>
      </c>
      <c r="B47" s="67" t="s">
        <v>82</v>
      </c>
      <c r="C47" s="74">
        <v>14569.7</v>
      </c>
      <c r="D47" s="27">
        <v>13882.3</v>
      </c>
      <c r="E47" s="45">
        <v>10974.9</v>
      </c>
      <c r="F47" s="61">
        <v>14393.1</v>
      </c>
      <c r="G47" s="83">
        <f t="shared" si="6"/>
        <v>0.98787895426810435</v>
      </c>
      <c r="H47" s="87">
        <v>16077.3</v>
      </c>
      <c r="I47" s="11">
        <v>15377.3</v>
      </c>
      <c r="J47" s="32">
        <v>16410.8</v>
      </c>
      <c r="K47" s="100">
        <f t="shared" si="3"/>
        <v>1.1170144027346436</v>
      </c>
      <c r="L47" s="95">
        <f t="shared" si="4"/>
        <v>0.95646035092957149</v>
      </c>
      <c r="M47" s="101">
        <f t="shared" si="5"/>
        <v>1.0672094580973253</v>
      </c>
    </row>
    <row r="48" spans="1:13" ht="20.25">
      <c r="A48" s="24" t="s">
        <v>83</v>
      </c>
      <c r="B48" s="66" t="s">
        <v>84</v>
      </c>
      <c r="C48" s="72">
        <f>SUM(C49+C50+C51)</f>
        <v>6626.7</v>
      </c>
      <c r="D48" s="59">
        <f>SUM(D49+D50+D51)</f>
        <v>15249.400000000001</v>
      </c>
      <c r="E48" s="44">
        <f t="shared" ref="E48:F48" si="15">SUM(E49+E50+E51)</f>
        <v>12086.100000000002</v>
      </c>
      <c r="F48" s="62">
        <f t="shared" si="15"/>
        <v>16682.600000000002</v>
      </c>
      <c r="G48" s="81">
        <f t="shared" si="6"/>
        <v>2.5174823064270306</v>
      </c>
      <c r="H48" s="89">
        <f>SUM(H49+H50+H51)</f>
        <v>14224</v>
      </c>
      <c r="I48" s="30">
        <f t="shared" ref="I48:J48" si="16">SUM(I49+I50+I51)</f>
        <v>10807</v>
      </c>
      <c r="J48" s="92">
        <f t="shared" si="16"/>
        <v>10467</v>
      </c>
      <c r="K48" s="98">
        <f t="shared" si="3"/>
        <v>0.85262489060458191</v>
      </c>
      <c r="L48" s="94">
        <f t="shared" si="4"/>
        <v>0.75977221597300337</v>
      </c>
      <c r="M48" s="99">
        <f t="shared" si="5"/>
        <v>0.96853890996576297</v>
      </c>
    </row>
    <row r="49" spans="1:13" ht="20.25">
      <c r="A49" s="25" t="s">
        <v>85</v>
      </c>
      <c r="B49" s="67" t="s">
        <v>86</v>
      </c>
      <c r="C49" s="74">
        <v>357.7</v>
      </c>
      <c r="D49" s="27">
        <v>10637.7</v>
      </c>
      <c r="E49" s="49">
        <v>8117.1</v>
      </c>
      <c r="F49" s="61">
        <v>11786.7</v>
      </c>
      <c r="G49" s="83">
        <f t="shared" si="6"/>
        <v>32.951355884819684</v>
      </c>
      <c r="H49" s="87">
        <v>9744</v>
      </c>
      <c r="I49" s="11">
        <v>7097</v>
      </c>
      <c r="J49" s="32">
        <v>6757</v>
      </c>
      <c r="K49" s="100">
        <f t="shared" si="3"/>
        <v>0.82669449464226619</v>
      </c>
      <c r="L49" s="95">
        <f t="shared" si="4"/>
        <v>0.72834564860426931</v>
      </c>
      <c r="M49" s="101">
        <f t="shared" si="5"/>
        <v>0.95209243342257288</v>
      </c>
    </row>
    <row r="50" spans="1:13" ht="20.25">
      <c r="A50" s="25" t="s">
        <v>97</v>
      </c>
      <c r="B50" s="67" t="s">
        <v>98</v>
      </c>
      <c r="C50" s="73">
        <v>2557.5</v>
      </c>
      <c r="D50" s="27">
        <v>170.7</v>
      </c>
      <c r="E50" s="49">
        <v>111.2</v>
      </c>
      <c r="F50" s="61">
        <v>170.7</v>
      </c>
      <c r="G50" s="82">
        <f t="shared" si="6"/>
        <v>6.6744868035190613E-2</v>
      </c>
      <c r="H50" s="87">
        <v>145</v>
      </c>
      <c r="I50" s="11">
        <v>65</v>
      </c>
      <c r="J50" s="32">
        <v>65</v>
      </c>
      <c r="K50" s="100">
        <f t="shared" si="3"/>
        <v>0.84944346807264215</v>
      </c>
      <c r="L50" s="95">
        <f t="shared" si="4"/>
        <v>0.44827586206896552</v>
      </c>
      <c r="M50" s="101">
        <f t="shared" si="5"/>
        <v>1</v>
      </c>
    </row>
    <row r="51" spans="1:13" ht="20.25">
      <c r="A51" s="25" t="s">
        <v>87</v>
      </c>
      <c r="B51" s="67" t="s">
        <v>88</v>
      </c>
      <c r="C51" s="73">
        <v>3711.5</v>
      </c>
      <c r="D51" s="27">
        <v>4441</v>
      </c>
      <c r="E51" s="49">
        <v>3857.8</v>
      </c>
      <c r="F51" s="61">
        <v>4725.2</v>
      </c>
      <c r="G51" s="82">
        <f t="shared" si="6"/>
        <v>1.2731240738245992</v>
      </c>
      <c r="H51" s="87">
        <v>4335</v>
      </c>
      <c r="I51" s="11">
        <v>3645</v>
      </c>
      <c r="J51" s="32">
        <v>3645</v>
      </c>
      <c r="K51" s="100">
        <f t="shared" si="3"/>
        <v>0.91742148480487606</v>
      </c>
      <c r="L51" s="95">
        <f t="shared" si="4"/>
        <v>0.84083044982698962</v>
      </c>
      <c r="M51" s="101">
        <f t="shared" si="5"/>
        <v>1</v>
      </c>
    </row>
    <row r="52" spans="1:13" ht="20.25">
      <c r="A52" s="24" t="s">
        <v>89</v>
      </c>
      <c r="B52" s="66" t="s">
        <v>90</v>
      </c>
      <c r="C52" s="72">
        <f t="shared" ref="C52:F52" si="17">SUM(C53:C53)</f>
        <v>2868</v>
      </c>
      <c r="D52" s="59">
        <f t="shared" si="17"/>
        <v>3060.2</v>
      </c>
      <c r="E52" s="44">
        <f t="shared" si="17"/>
        <v>2707.3</v>
      </c>
      <c r="F52" s="60">
        <f t="shared" si="17"/>
        <v>3237.7</v>
      </c>
      <c r="G52" s="81">
        <f t="shared" si="6"/>
        <v>1.128905160390516</v>
      </c>
      <c r="H52" s="26">
        <f>SUM(H53:H53)</f>
        <v>2945</v>
      </c>
      <c r="I52" s="3">
        <f>SUM(I53:I53)</f>
        <v>2105</v>
      </c>
      <c r="J52" s="31">
        <f>SUM(J53:J53)</f>
        <v>2105</v>
      </c>
      <c r="K52" s="98">
        <f t="shared" si="3"/>
        <v>0.90959631837415456</v>
      </c>
      <c r="L52" s="94">
        <f t="shared" si="4"/>
        <v>0.71477079796264853</v>
      </c>
      <c r="M52" s="99">
        <f t="shared" si="5"/>
        <v>1</v>
      </c>
    </row>
    <row r="53" spans="1:13" ht="20.25">
      <c r="A53" s="25" t="s">
        <v>91</v>
      </c>
      <c r="B53" s="67" t="s">
        <v>92</v>
      </c>
      <c r="C53" s="74">
        <v>2868</v>
      </c>
      <c r="D53" s="27">
        <v>3060.2</v>
      </c>
      <c r="E53" s="45">
        <v>2707.3</v>
      </c>
      <c r="F53" s="61">
        <v>3237.7</v>
      </c>
      <c r="G53" s="83">
        <f t="shared" si="6"/>
        <v>1.128905160390516</v>
      </c>
      <c r="H53" s="87">
        <v>2945</v>
      </c>
      <c r="I53" s="11">
        <v>2105</v>
      </c>
      <c r="J53" s="32">
        <v>2105</v>
      </c>
      <c r="K53" s="100">
        <f t="shared" si="3"/>
        <v>0.90959631837415456</v>
      </c>
      <c r="L53" s="95">
        <f t="shared" si="4"/>
        <v>0.71477079796264853</v>
      </c>
      <c r="M53" s="101">
        <f t="shared" si="5"/>
        <v>1</v>
      </c>
    </row>
    <row r="54" spans="1:13" ht="21" thickBot="1">
      <c r="A54" s="23"/>
      <c r="B54" s="70" t="s">
        <v>1</v>
      </c>
      <c r="C54" s="75"/>
      <c r="D54" s="28"/>
      <c r="E54" s="9"/>
      <c r="F54" s="77"/>
      <c r="G54" s="84" t="s">
        <v>94</v>
      </c>
      <c r="H54" s="90">
        <v>0</v>
      </c>
      <c r="I54" s="17">
        <v>10500</v>
      </c>
      <c r="J54" s="34">
        <v>21000</v>
      </c>
      <c r="K54" s="102" t="s">
        <v>94</v>
      </c>
      <c r="L54" s="103" t="s">
        <v>94</v>
      </c>
      <c r="M54" s="104">
        <f>J54/I54</f>
        <v>2</v>
      </c>
    </row>
    <row r="55" spans="1:13" s="12" customFormat="1" ht="27" customHeight="1" thickBot="1">
      <c r="A55" s="122" t="s">
        <v>115</v>
      </c>
      <c r="B55" s="123"/>
      <c r="C55" s="76">
        <f>C7+C16+C18+C21+C28+C33+C39+C42+C48+C52+C54</f>
        <v>1226084</v>
      </c>
      <c r="D55" s="29">
        <f>D7+D16+D18+D21+D28+D33+D39+D42+D48+D52+D54</f>
        <v>1392874.5999999996</v>
      </c>
      <c r="E55" s="78">
        <f>E7+E16+E18+E21+E28+E33+E39+E42+E48+E52+E54</f>
        <v>987515.10000000009</v>
      </c>
      <c r="F55" s="79">
        <f>F7+F16+F18+F21+F28+F33+F39+F42+F48+F52+F54</f>
        <v>1474118.9000000001</v>
      </c>
      <c r="G55" s="85">
        <f>F55/C55</f>
        <v>1.202298455896986</v>
      </c>
      <c r="H55" s="29">
        <f>H7+H16+H18+H21+H28+H33+H39+H42+H48+H52+H54</f>
        <v>1183747.3999999999</v>
      </c>
      <c r="I55" s="29">
        <f>I7+I16+I18+I21+I28+I33+I39+I42+I48+I52+I54</f>
        <v>1040710.0999999999</v>
      </c>
      <c r="J55" s="53">
        <f>J7+J16+J18+J21+J28+J33+J39+J42+J48+J52+J54</f>
        <v>1106605.5</v>
      </c>
      <c r="K55" s="35">
        <f>H55/F55</f>
        <v>0.80302029910884376</v>
      </c>
      <c r="L55" s="18">
        <f>I55/H55</f>
        <v>0.87916569024776736</v>
      </c>
      <c r="M55" s="19">
        <f>J55/I55</f>
        <v>1.0633177289237417</v>
      </c>
    </row>
    <row r="56" spans="1:13" s="12" customFormat="1" ht="27" customHeight="1">
      <c r="A56" s="36"/>
      <c r="B56" s="36"/>
      <c r="C56" s="37"/>
      <c r="D56" s="37"/>
      <c r="E56" s="37"/>
      <c r="F56" s="37"/>
      <c r="G56" s="38"/>
      <c r="H56" s="37"/>
      <c r="I56" s="37"/>
      <c r="J56" s="37"/>
      <c r="K56" s="39"/>
      <c r="L56" s="39"/>
      <c r="M56" s="39"/>
    </row>
    <row r="57" spans="1:13" ht="20.25">
      <c r="A57" s="50" t="s">
        <v>113</v>
      </c>
      <c r="B57" s="6"/>
      <c r="C57" s="7"/>
      <c r="D57" s="7"/>
      <c r="E57" s="14"/>
      <c r="F57" s="14"/>
      <c r="H57" s="8"/>
      <c r="I57" s="8"/>
      <c r="K57" s="8"/>
    </row>
    <row r="58" spans="1:13" ht="15.75" customHeight="1">
      <c r="A58" s="5"/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3" ht="23.25" customHeight="1"/>
    <row r="60" spans="1:13">
      <c r="C60" s="13"/>
      <c r="D60" s="13"/>
      <c r="E60" s="13"/>
      <c r="F60" s="15"/>
      <c r="G60" s="13"/>
      <c r="H60" s="13"/>
      <c r="I60" s="13"/>
      <c r="J60" s="13"/>
    </row>
    <row r="62" spans="1:13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idden="1">
      <c r="F63" s="16"/>
    </row>
    <row r="65" spans="6:6">
      <c r="F65" s="16"/>
    </row>
  </sheetData>
  <mergeCells count="12">
    <mergeCell ref="B58:J58"/>
    <mergeCell ref="A4:A5"/>
    <mergeCell ref="G4:G5"/>
    <mergeCell ref="K4:M4"/>
    <mergeCell ref="A55:B55"/>
    <mergeCell ref="H4:J4"/>
    <mergeCell ref="A1:M1"/>
    <mergeCell ref="A2:M2"/>
    <mergeCell ref="C4:C5"/>
    <mergeCell ref="B4:B5"/>
    <mergeCell ref="D4:F4"/>
    <mergeCell ref="A3:G3"/>
  </mergeCells>
  <phoneticPr fontId="0" type="noConversion"/>
  <pageMargins left="0.39370078740157483" right="0.39370078740157483" top="1.1811023622047245" bottom="0.59055118110236227" header="0.51181102362204722" footer="0.51181102362204722"/>
  <pageSetup paperSize="9" scale="5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тома</dc:creator>
  <cp:lastModifiedBy>BUD</cp:lastModifiedBy>
  <cp:lastPrinted>2021-11-10T13:15:10Z</cp:lastPrinted>
  <dcterms:created xsi:type="dcterms:W3CDTF">2008-10-28T02:59:17Z</dcterms:created>
  <dcterms:modified xsi:type="dcterms:W3CDTF">2021-11-11T10:49:20Z</dcterms:modified>
</cp:coreProperties>
</file>