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1.2023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<sst xmlns="http://schemas.openxmlformats.org/spreadsheetml/2006/main" count="93" uniqueCount="90">
  <si>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</si>
  <si>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</si>
  <si>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</si>
  <si>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</si>
  <si>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</si>
  <si>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</si>
  <si>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</si>
  <si>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</si>
  <si>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</si>
  <si>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</si>
  <si>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</si>
  <si>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</si>
  <si>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</si>
  <si>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</si>
  <si>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</si>
  <si>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</si>
  <si>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</si>
  <si>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</si>
  <si>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</si>
  <si>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</si>
  <si>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</si>
  <si>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</si>
  <si>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</si>
  <si>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</si>
  <si>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</si>
  <si>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</si>
  <si>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</si>
  <si>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</si>
  <si>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</si>
  <si>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</si>
  <si>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</si>
  <si>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</si>
  <si>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</si>
  <si>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</si>
  <si>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</si>
  <si>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</si>
  <si>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</si>
  <si>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</si>
  <si>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</si>
  <si>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</si>
  <si>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</si>
  <si>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</si>
  <si>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</si>
  <si>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</si>
  <si>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</si>
  <si>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</si>
  <si>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</si>
  <si>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</si>
  <si>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</si>
  <si>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</si>
  <si>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</si>
  <si>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</si>
  <si>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</si>
  <si>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</si>
  <si>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</si>
  <si>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</si>
  <si>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</si>
  <si>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</si>
  <si>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</si>
  <si>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</si>
  <si>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</si>
  <si>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</si>
  <si>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</si>
  <si>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</si>
  <si>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</si>
  <si>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</si>
  <si>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</si>
  <si>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</si>
  <si>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</si>
  <si>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</si>
  <si>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</si>
  <si>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</si>
  <si>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</si>
  <si>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</si>
  <si>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</si>
  <si>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</si>
  <si>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</si>
  <si>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</si>
  <si>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</si>
  <si>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</si>
  <si>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</si>
  <si>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</si>
  <si>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</si>
  <si>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 xml:space="preserve"> по плану</t>
  </si>
  <si>
    <t>по исполнению</t>
  </si>
  <si>
    <t>за IV квартал</t>
  </si>
  <si>
    <t>Сельское хозяйство и рыболовство</t>
  </si>
  <si>
    <t>БЕЗВОЗМЕЗДНЫЕ ПОСТУПЛЕНИЯ ОТ НЕГОСУДАРСТВЕННЫХ ОРГАНИЗАЦИЙ</t>
  </si>
  <si>
    <t>соотношение 2023г. к 2022г. (%)</t>
  </si>
  <si>
    <t>Лесное хозяйство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</si>
</sst>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center"/>
      <protection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0" fontId="10" fillId="0" borderId="11" xfId="58" applyFont="1" applyBorder="1" applyAlignment="1">
      <alignment horizontal="center" vertical="center" wrapText="1"/>
      <protection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2" xfId="58" applyNumberFormat="1" applyFont="1" applyFill="1" applyBorder="1" applyAlignment="1">
      <alignment horizontal="center" vertical="top" wrapText="1"/>
      <protection/>
    </xf>
    <xf numFmtId="49" fontId="9" fillId="0" borderId="12" xfId="58" applyNumberFormat="1" applyFont="1" applyBorder="1" applyAlignment="1">
      <alignment horizontal="center" vertical="top" wrapText="1"/>
      <protection/>
    </xf>
    <xf numFmtId="0" fontId="12" fillId="0" borderId="13" xfId="58" applyFont="1" applyFill="1" applyBorder="1" applyAlignment="1">
      <alignment vertical="center" wrapText="1"/>
      <protection/>
    </xf>
    <xf numFmtId="0" fontId="9" fillId="0" borderId="13" xfId="58" applyFont="1" applyFill="1" applyBorder="1" applyAlignment="1">
      <alignment vertical="center" wrapText="1"/>
      <protection/>
    </xf>
    <xf numFmtId="0" fontId="12" fillId="33" borderId="13" xfId="58" applyFont="1" applyFill="1" applyBorder="1" applyAlignment="1">
      <alignment vertical="center" wrapText="1"/>
      <protection/>
    </xf>
    <xf numFmtId="49" fontId="9" fillId="0" borderId="14" xfId="58" applyNumberFormat="1" applyFont="1" applyBorder="1" applyAlignment="1">
      <alignment horizontal="center" vertical="top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49" fontId="9" fillId="33" borderId="16" xfId="58" applyNumberFormat="1" applyFont="1" applyFill="1" applyBorder="1" applyAlignment="1">
      <alignment horizontal="right" vertical="top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33" borderId="17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vertical="center" wrapText="1"/>
      <protection/>
    </xf>
    <xf numFmtId="49" fontId="16" fillId="33" borderId="13" xfId="0" applyNumberFormat="1" applyFont="1" applyFill="1" applyBorder="1" applyAlignment="1">
      <alignment vertical="top" wrapText="1"/>
    </xf>
    <xf numFmtId="0" fontId="8" fillId="0" borderId="14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/>
      <protection/>
    </xf>
    <xf numFmtId="0" fontId="10" fillId="33" borderId="18" xfId="58" applyFont="1" applyFill="1" applyBorder="1" applyAlignment="1">
      <alignment horizontal="center"/>
      <protection/>
    </xf>
    <xf numFmtId="9" fontId="12" fillId="0" borderId="19" xfId="66" applyFont="1" applyFill="1" applyBorder="1" applyAlignment="1">
      <alignment horizontal="right" vertical="center" wrapText="1"/>
    </xf>
    <xf numFmtId="9" fontId="12" fillId="0" borderId="20" xfId="66" applyFont="1" applyFill="1" applyBorder="1" applyAlignment="1">
      <alignment horizontal="right" vertical="center" wrapText="1"/>
    </xf>
    <xf numFmtId="9" fontId="9" fillId="0" borderId="19" xfId="66" applyFont="1" applyFill="1" applyBorder="1" applyAlignment="1">
      <alignment horizontal="right" vertical="center" wrapText="1"/>
    </xf>
    <xf numFmtId="9" fontId="9" fillId="0" borderId="20" xfId="66" applyFont="1" applyFill="1" applyBorder="1" applyAlignment="1">
      <alignment horizontal="right" vertical="center" wrapText="1"/>
    </xf>
    <xf numFmtId="9" fontId="12" fillId="33" borderId="19" xfId="66" applyFont="1" applyFill="1" applyBorder="1" applyAlignment="1">
      <alignment horizontal="right" vertical="center" wrapText="1"/>
    </xf>
    <xf numFmtId="9" fontId="12" fillId="33" borderId="20" xfId="66" applyFont="1" applyFill="1" applyBorder="1" applyAlignment="1">
      <alignment horizontal="right" vertical="center" wrapText="1"/>
    </xf>
    <xf numFmtId="9" fontId="9" fillId="33" borderId="19" xfId="66" applyFont="1" applyFill="1" applyBorder="1" applyAlignment="1">
      <alignment horizontal="right" vertical="center" wrapText="1"/>
    </xf>
    <xf numFmtId="9" fontId="9" fillId="33" borderId="20" xfId="66" applyFont="1" applyFill="1" applyBorder="1" applyAlignment="1">
      <alignment horizontal="right" vertical="center" wrapText="1"/>
    </xf>
    <xf numFmtId="0" fontId="12" fillId="33" borderId="21" xfId="58" applyFont="1" applyFill="1" applyBorder="1" applyAlignment="1">
      <alignment horizontal="right" vertical="center" wrapText="1"/>
      <protection/>
    </xf>
    <xf numFmtId="173" fontId="12" fillId="0" borderId="22" xfId="58" applyNumberFormat="1" applyFont="1" applyFill="1" applyBorder="1" applyAlignment="1">
      <alignment horizontal="right" vertical="center"/>
      <protection/>
    </xf>
    <xf numFmtId="173" fontId="12" fillId="0" borderId="19" xfId="58" applyNumberFormat="1" applyFont="1" applyFill="1" applyBorder="1" applyAlignment="1">
      <alignment horizontal="right" vertical="center"/>
      <protection/>
    </xf>
    <xf numFmtId="172" fontId="13" fillId="0" borderId="23" xfId="58" applyNumberFormat="1" applyFont="1" applyBorder="1" applyAlignment="1">
      <alignment horizontal="right" vertical="center"/>
      <protection/>
    </xf>
    <xf numFmtId="173" fontId="9" fillId="0" borderId="22" xfId="58" applyNumberFormat="1" applyFont="1" applyFill="1" applyBorder="1" applyAlignment="1">
      <alignment horizontal="right" vertical="center"/>
      <protection/>
    </xf>
    <xf numFmtId="173" fontId="9" fillId="33" borderId="22" xfId="58" applyNumberFormat="1" applyFont="1" applyFill="1" applyBorder="1" applyAlignment="1">
      <alignment horizontal="right" vertical="center"/>
      <protection/>
    </xf>
    <xf numFmtId="173" fontId="9" fillId="0" borderId="19" xfId="58" applyNumberFormat="1" applyFont="1" applyFill="1" applyBorder="1" applyAlignment="1">
      <alignment horizontal="right" vertical="center"/>
      <protection/>
    </xf>
    <xf numFmtId="172" fontId="7" fillId="0" borderId="23" xfId="58" applyNumberFormat="1" applyFont="1" applyBorder="1" applyAlignment="1">
      <alignment horizontal="right" vertical="center"/>
      <protection/>
    </xf>
    <xf numFmtId="173" fontId="12" fillId="33" borderId="22" xfId="58" applyNumberFormat="1" applyFont="1" applyFill="1" applyBorder="1" applyAlignment="1">
      <alignment horizontal="right" vertical="center"/>
      <protection/>
    </xf>
    <xf numFmtId="173" fontId="14" fillId="33" borderId="19" xfId="58" applyNumberFormat="1" applyFont="1" applyFill="1" applyBorder="1" applyAlignment="1">
      <alignment horizontal="right" vertical="center"/>
      <protection/>
    </xf>
    <xf numFmtId="173" fontId="14" fillId="33" borderId="22" xfId="58" applyNumberFormat="1" applyFont="1" applyFill="1" applyBorder="1" applyAlignment="1">
      <alignment horizontal="right" vertical="center"/>
      <protection/>
    </xf>
    <xf numFmtId="172" fontId="13" fillId="33" borderId="23" xfId="58" applyNumberFormat="1" applyFont="1" applyFill="1" applyBorder="1" applyAlignment="1">
      <alignment horizontal="right" vertical="center"/>
      <protection/>
    </xf>
    <xf numFmtId="173" fontId="12" fillId="33" borderId="19" xfId="58" applyNumberFormat="1" applyFont="1" applyFill="1" applyBorder="1" applyAlignment="1">
      <alignment horizontal="right" vertical="center"/>
      <protection/>
    </xf>
    <xf numFmtId="173" fontId="9" fillId="33" borderId="19" xfId="58" applyNumberFormat="1" applyFont="1" applyFill="1" applyBorder="1" applyAlignment="1">
      <alignment horizontal="right" vertical="center"/>
      <protection/>
    </xf>
    <xf numFmtId="172" fontId="7" fillId="33" borderId="23" xfId="58" applyNumberFormat="1" applyFont="1" applyFill="1" applyBorder="1" applyAlignment="1">
      <alignment horizontal="right" vertical="center"/>
      <protection/>
    </xf>
    <xf numFmtId="9" fontId="16" fillId="33" borderId="19" xfId="66" applyFont="1" applyFill="1" applyBorder="1" applyAlignment="1">
      <alignment horizontal="right" vertical="center" wrapText="1"/>
    </xf>
    <xf numFmtId="9" fontId="16" fillId="33" borderId="20" xfId="66" applyFont="1" applyFill="1" applyBorder="1" applyAlignment="1">
      <alignment horizontal="right" vertical="center" wrapText="1"/>
    </xf>
    <xf numFmtId="173" fontId="12" fillId="33" borderId="24" xfId="58" applyNumberFormat="1" applyFont="1" applyFill="1" applyBorder="1" applyAlignment="1">
      <alignment horizontal="right" vertical="center"/>
      <protection/>
    </xf>
    <xf numFmtId="173" fontId="12" fillId="33" borderId="25" xfId="58" applyNumberFormat="1" applyFont="1" applyFill="1" applyBorder="1" applyAlignment="1">
      <alignment horizontal="right" vertical="center"/>
      <protection/>
    </xf>
    <xf numFmtId="172" fontId="13" fillId="0" borderId="26" xfId="58" applyNumberFormat="1" applyFont="1" applyBorder="1" applyAlignment="1">
      <alignment horizontal="right" vertical="center"/>
      <protection/>
    </xf>
    <xf numFmtId="0" fontId="12" fillId="2" borderId="13" xfId="58" applyFont="1" applyFill="1" applyBorder="1" applyAlignment="1">
      <alignment wrapText="1"/>
      <protection/>
    </xf>
    <xf numFmtId="173" fontId="12" fillId="2" borderId="19" xfId="58" applyNumberFormat="1" applyFont="1" applyFill="1" applyBorder="1" applyAlignment="1">
      <alignment horizontal="right" vertical="center"/>
      <protection/>
    </xf>
    <xf numFmtId="173" fontId="12" fillId="2" borderId="22" xfId="58" applyNumberFormat="1" applyFont="1" applyFill="1" applyBorder="1" applyAlignment="1">
      <alignment horizontal="right" vertical="center"/>
      <protection/>
    </xf>
    <xf numFmtId="172" fontId="13" fillId="2" borderId="23" xfId="58" applyNumberFormat="1" applyFont="1" applyFill="1" applyBorder="1" applyAlignment="1">
      <alignment horizontal="right" vertical="center"/>
      <protection/>
    </xf>
    <xf numFmtId="9" fontId="12" fillId="2" borderId="19" xfId="66" applyFont="1" applyFill="1" applyBorder="1" applyAlignment="1">
      <alignment horizontal="right" vertical="center" wrapText="1"/>
    </xf>
    <xf numFmtId="9" fontId="12" fillId="2" borderId="20" xfId="66" applyFont="1" applyFill="1" applyBorder="1" applyAlignment="1">
      <alignment horizontal="right" vertical="center" wrapText="1"/>
    </xf>
    <xf numFmtId="0" fontId="12" fillId="2" borderId="13" xfId="58" applyFont="1" applyFill="1" applyBorder="1" applyAlignment="1">
      <alignment vertical="center" wrapText="1"/>
      <protection/>
    </xf>
    <xf numFmtId="0" fontId="12" fillId="13" borderId="13" xfId="58" applyFont="1" applyFill="1" applyBorder="1" applyAlignment="1">
      <alignment vertical="center" wrapText="1"/>
      <protection/>
    </xf>
    <xf numFmtId="173" fontId="12" fillId="13" borderId="19" xfId="58" applyNumberFormat="1" applyFont="1" applyFill="1" applyBorder="1" applyAlignment="1">
      <alignment horizontal="right" vertical="center"/>
      <protection/>
    </xf>
    <xf numFmtId="173" fontId="12" fillId="13" borderId="22" xfId="58" applyNumberFormat="1" applyFont="1" applyFill="1" applyBorder="1" applyAlignment="1">
      <alignment horizontal="right" vertical="center"/>
      <protection/>
    </xf>
    <xf numFmtId="172" fontId="13" fillId="13" borderId="23" xfId="58" applyNumberFormat="1" applyFont="1" applyFill="1" applyBorder="1" applyAlignment="1">
      <alignment horizontal="right" vertical="center"/>
      <protection/>
    </xf>
    <xf numFmtId="9" fontId="12" fillId="13" borderId="19" xfId="66" applyFont="1" applyFill="1" applyBorder="1" applyAlignment="1">
      <alignment horizontal="right" vertical="center" wrapText="1"/>
    </xf>
    <xf numFmtId="9" fontId="12" fillId="13" borderId="20" xfId="66" applyFont="1" applyFill="1" applyBorder="1" applyAlignment="1">
      <alignment horizontal="right" vertical="center" wrapText="1"/>
    </xf>
    <xf numFmtId="173" fontId="14" fillId="13" borderId="22" xfId="58" applyNumberFormat="1" applyFont="1" applyFill="1" applyBorder="1" applyAlignment="1">
      <alignment horizontal="right" vertical="center"/>
      <protection/>
    </xf>
    <xf numFmtId="173" fontId="13" fillId="13" borderId="23" xfId="58" applyNumberFormat="1" applyFont="1" applyFill="1" applyBorder="1" applyAlignment="1">
      <alignment horizontal="right" vertical="center"/>
      <protection/>
    </xf>
    <xf numFmtId="173" fontId="13" fillId="33" borderId="23" xfId="58" applyNumberFormat="1" applyFont="1" applyFill="1" applyBorder="1" applyAlignment="1">
      <alignment horizontal="right" vertical="center"/>
      <protection/>
    </xf>
    <xf numFmtId="173" fontId="13" fillId="2" borderId="23" xfId="58" applyNumberFormat="1" applyFont="1" applyFill="1" applyBorder="1" applyAlignment="1">
      <alignment horizontal="right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27" xfId="58" applyFont="1" applyBorder="1" applyAlignment="1">
      <alignment horizontal="center" vertical="center"/>
      <protection/>
    </xf>
    <xf numFmtId="0" fontId="18" fillId="0" borderId="16" xfId="58" applyFont="1" applyBorder="1" applyAlignment="1">
      <alignment horizontal="center" vertical="center"/>
      <protection/>
    </xf>
    <xf numFmtId="49" fontId="3" fillId="33" borderId="28" xfId="58" applyNumberFormat="1" applyFont="1" applyFill="1" applyBorder="1" applyAlignment="1">
      <alignment horizontal="center" vertical="top" wrapText="1"/>
      <protection/>
    </xf>
    <xf numFmtId="49" fontId="3" fillId="33" borderId="29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  <xf numFmtId="4" fontId="12" fillId="0" borderId="24" xfId="58" applyNumberFormat="1" applyFont="1" applyFill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49" sqref="A49"/>
    </sheetView>
  </sheetViews>
  <sheetFormatPr defaultColWidth="9.00390625" defaultRowHeight="12.75"/>
  <cols>
    <col min="1" max="1" width="46.25390625" style="0" customWidth="1"/>
    <col min="2" max="2" width="11.875" style="0" customWidth="1"/>
    <col min="3" max="3" width="9.875" style="0" customWidth="1"/>
    <col min="4" max="4" width="12.25390625" style="0" customWidth="1"/>
    <col min="5" max="5" width="11.00390625" style="0" customWidth="1"/>
    <col min="6" max="7" width="11.25390625" style="0" customWidth="1"/>
    <col min="8" max="8" width="14.25390625" style="0" customWidth="1"/>
    <col min="9" max="9" width="12.125" style="0" customWidth="1"/>
  </cols>
  <sheetData>
    <row r="1" spans="1:9" ht="15.75">
      <c r="A1" s="93" t="s">
        <v>38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94" t="s">
        <v>73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95" t="s">
        <v>85</v>
      </c>
      <c r="B3" s="95"/>
      <c r="C3" s="95"/>
      <c r="D3" s="95"/>
      <c r="E3" s="95"/>
      <c r="F3" s="95"/>
      <c r="G3" s="95"/>
      <c r="H3" s="95"/>
      <c r="I3" s="95"/>
    </row>
    <row r="4" spans="1:7" ht="15.75" thickBot="1">
      <c r="A4" s="2"/>
      <c r="B4" s="2"/>
      <c r="C4" s="2"/>
      <c r="D4" s="2"/>
      <c r="E4" s="9"/>
      <c r="F4" s="10"/>
      <c r="G4" s="1" t="s">
        <v>61</v>
      </c>
    </row>
    <row r="5" spans="1:9" ht="39" customHeight="1" thickBot="1">
      <c r="A5" s="8"/>
      <c r="B5" s="88">
        <v>2022</v>
      </c>
      <c r="C5" s="89"/>
      <c r="D5" s="90"/>
      <c r="E5" s="88">
        <v>2023</v>
      </c>
      <c r="F5" s="89"/>
      <c r="G5" s="90"/>
      <c r="H5" s="91" t="s">
        <v>88</v>
      </c>
      <c r="I5" s="92"/>
    </row>
    <row r="6" spans="1:9" ht="21" customHeight="1" thickBot="1">
      <c r="A6" s="40" t="s">
        <v>1</v>
      </c>
      <c r="B6" s="33" t="s">
        <v>30</v>
      </c>
      <c r="C6" s="28" t="s">
        <v>31</v>
      </c>
      <c r="D6" s="35" t="s">
        <v>17</v>
      </c>
      <c r="E6" s="33" t="s">
        <v>30</v>
      </c>
      <c r="F6" s="28" t="s">
        <v>31</v>
      </c>
      <c r="G6" s="35" t="s">
        <v>17</v>
      </c>
      <c r="H6" s="29" t="s">
        <v>83</v>
      </c>
      <c r="I6" s="28" t="s">
        <v>84</v>
      </c>
    </row>
    <row r="7" spans="1:9" ht="13.5" thickBot="1">
      <c r="A7" s="25">
        <v>1</v>
      </c>
      <c r="B7" s="34">
        <v>2</v>
      </c>
      <c r="C7" s="42">
        <v>3</v>
      </c>
      <c r="D7" s="41">
        <v>4</v>
      </c>
      <c r="E7" s="34">
        <v>5</v>
      </c>
      <c r="F7" s="42">
        <v>6</v>
      </c>
      <c r="G7" s="41">
        <v>7</v>
      </c>
      <c r="H7" s="36">
        <v>8</v>
      </c>
      <c r="I7" s="37">
        <v>9</v>
      </c>
    </row>
    <row r="8" spans="1:9" ht="12.75">
      <c r="A8" s="71" t="s">
        <v>18</v>
      </c>
      <c r="B8" s="72">
        <f>B9+B12+B13+B17+B18+B19+B21+B22+B23+B24+B11</f>
        <v>341143.4</v>
      </c>
      <c r="C8" s="73">
        <f>C9+C12+C13+C17+C18+C19+C21+C22+C23+C24+C11</f>
        <v>346279.60000000003</v>
      </c>
      <c r="D8" s="74">
        <f aca="true" t="shared" si="0" ref="D8:D34">C8/B8*100</f>
        <v>101.5055838688364</v>
      </c>
      <c r="E8" s="72">
        <f>E9+E12+E13+E17+E18+E19+E21+E22+E23+E24+E11</f>
        <v>290276.69999999995</v>
      </c>
      <c r="F8" s="72">
        <f>F9+F12+F13+F17+F18+F19+F21+F22+F23+F24+F11</f>
        <v>294952.4</v>
      </c>
      <c r="G8" s="74">
        <f>E8+F8</f>
        <v>585229.1</v>
      </c>
      <c r="H8" s="75">
        <f>E8/B8</f>
        <v>0.8508934952281062</v>
      </c>
      <c r="I8" s="76">
        <f>F8/C8</f>
        <v>0.8517752706194647</v>
      </c>
    </row>
    <row r="9" spans="1:9" ht="12.75">
      <c r="A9" s="30" t="s">
        <v>15</v>
      </c>
      <c r="B9" s="53">
        <f>B10</f>
        <v>140000</v>
      </c>
      <c r="C9" s="52">
        <f>C10</f>
        <v>145210.6</v>
      </c>
      <c r="D9" s="54">
        <f t="shared" si="0"/>
        <v>103.72185714285716</v>
      </c>
      <c r="E9" s="53">
        <f>E10</f>
        <v>165000</v>
      </c>
      <c r="F9" s="53">
        <f>F10</f>
        <v>172454.4</v>
      </c>
      <c r="G9" s="54">
        <f>E9+F9</f>
        <v>337454.4</v>
      </c>
      <c r="H9" s="43">
        <f aca="true" t="shared" si="1" ref="H9:I24">E9/B9</f>
        <v>1.1785714285714286</v>
      </c>
      <c r="I9" s="44">
        <f t="shared" si="1"/>
        <v>1.1876157801152256</v>
      </c>
    </row>
    <row r="10" spans="1:9" ht="12.75">
      <c r="A10" s="31" t="s">
        <v>0</v>
      </c>
      <c r="B10" s="57">
        <v>140000</v>
      </c>
      <c r="C10" s="56">
        <v>145210.6</v>
      </c>
      <c r="D10" s="58">
        <f t="shared" si="0"/>
        <v>103.72185714285716</v>
      </c>
      <c r="E10" s="57">
        <v>165000</v>
      </c>
      <c r="F10" s="56">
        <v>172454.4</v>
      </c>
      <c r="G10" s="58">
        <f>E10+F10</f>
        <v>337454.4</v>
      </c>
      <c r="H10" s="45">
        <f t="shared" si="1"/>
        <v>1.1785714285714286</v>
      </c>
      <c r="I10" s="46">
        <f t="shared" si="1"/>
        <v>1.1876157801152256</v>
      </c>
    </row>
    <row r="11" spans="1:9" ht="12.75">
      <c r="A11" s="30" t="s">
        <v>76</v>
      </c>
      <c r="B11" s="53">
        <v>16800</v>
      </c>
      <c r="C11" s="59">
        <v>16716.2</v>
      </c>
      <c r="D11" s="54">
        <f t="shared" si="0"/>
        <v>99.50119047619049</v>
      </c>
      <c r="E11" s="53">
        <v>17950</v>
      </c>
      <c r="F11" s="59">
        <v>18206.9</v>
      </c>
      <c r="G11" s="58">
        <f aca="true" t="shared" si="2" ref="G11:G24">E11+F11</f>
        <v>36156.9</v>
      </c>
      <c r="H11" s="43">
        <f t="shared" si="1"/>
        <v>1.068452380952381</v>
      </c>
      <c r="I11" s="44">
        <f t="shared" si="1"/>
        <v>1.089176966056879</v>
      </c>
    </row>
    <row r="12" spans="1:9" ht="12.75">
      <c r="A12" s="30" t="s">
        <v>2</v>
      </c>
      <c r="B12" s="53">
        <v>32584</v>
      </c>
      <c r="C12" s="59">
        <v>32475.6</v>
      </c>
      <c r="D12" s="54">
        <f t="shared" si="0"/>
        <v>99.66732138472871</v>
      </c>
      <c r="E12" s="53">
        <v>25970</v>
      </c>
      <c r="F12" s="59">
        <v>23875.4</v>
      </c>
      <c r="G12" s="58">
        <f t="shared" si="2"/>
        <v>49845.4</v>
      </c>
      <c r="H12" s="43">
        <f t="shared" si="1"/>
        <v>0.7970169408298552</v>
      </c>
      <c r="I12" s="44">
        <f t="shared" si="1"/>
        <v>0.7351796425624162</v>
      </c>
    </row>
    <row r="13" spans="1:9" ht="12.75">
      <c r="A13" s="30" t="s">
        <v>3</v>
      </c>
      <c r="B13" s="53">
        <f>B14+B15+B16</f>
        <v>21730</v>
      </c>
      <c r="C13" s="52">
        <f>C14+C15+C16</f>
        <v>21750.600000000002</v>
      </c>
      <c r="D13" s="54">
        <f t="shared" si="0"/>
        <v>100.09479981592271</v>
      </c>
      <c r="E13" s="53">
        <f>E14+E15+E16</f>
        <v>20970</v>
      </c>
      <c r="F13" s="53">
        <f>F14+F15+F16</f>
        <v>20017.4</v>
      </c>
      <c r="G13" s="54">
        <f>E13+F13</f>
        <v>40987.4</v>
      </c>
      <c r="H13" s="43">
        <f t="shared" si="1"/>
        <v>0.9650253106304648</v>
      </c>
      <c r="I13" s="44">
        <f t="shared" si="1"/>
        <v>0.9203148418894191</v>
      </c>
    </row>
    <row r="14" spans="1:9" ht="12.75">
      <c r="A14" s="31" t="s">
        <v>78</v>
      </c>
      <c r="B14" s="57">
        <v>3000</v>
      </c>
      <c r="C14" s="55">
        <v>3149.8</v>
      </c>
      <c r="D14" s="54">
        <f t="shared" si="0"/>
        <v>104.99333333333334</v>
      </c>
      <c r="E14" s="57">
        <v>2800</v>
      </c>
      <c r="F14" s="55">
        <v>2780</v>
      </c>
      <c r="G14" s="58">
        <f t="shared" si="2"/>
        <v>5580</v>
      </c>
      <c r="H14" s="45">
        <f t="shared" si="1"/>
        <v>0.9333333333333333</v>
      </c>
      <c r="I14" s="46">
        <f t="shared" si="1"/>
        <v>0.8825957203631977</v>
      </c>
    </row>
    <row r="15" spans="1:9" ht="12.75">
      <c r="A15" s="31" t="s">
        <v>8</v>
      </c>
      <c r="B15" s="57">
        <v>580</v>
      </c>
      <c r="C15" s="55">
        <v>582.9</v>
      </c>
      <c r="D15" s="54">
        <f t="shared" si="0"/>
        <v>100.49999999999999</v>
      </c>
      <c r="E15" s="57">
        <v>570</v>
      </c>
      <c r="F15" s="55">
        <v>572.2</v>
      </c>
      <c r="G15" s="58">
        <f t="shared" si="2"/>
        <v>1142.2</v>
      </c>
      <c r="H15" s="45">
        <f t="shared" si="1"/>
        <v>0.9827586206896551</v>
      </c>
      <c r="I15" s="46">
        <f t="shared" si="1"/>
        <v>0.9816435066049066</v>
      </c>
    </row>
    <row r="16" spans="1:9" ht="12.75">
      <c r="A16" s="31" t="s">
        <v>77</v>
      </c>
      <c r="B16" s="57">
        <v>18150</v>
      </c>
      <c r="C16" s="55">
        <v>18017.9</v>
      </c>
      <c r="D16" s="54">
        <f t="shared" si="0"/>
        <v>99.27217630853995</v>
      </c>
      <c r="E16" s="57">
        <v>17600</v>
      </c>
      <c r="F16" s="55">
        <v>16665.2</v>
      </c>
      <c r="G16" s="58">
        <f t="shared" si="2"/>
        <v>34265.2</v>
      </c>
      <c r="H16" s="45">
        <f t="shared" si="1"/>
        <v>0.9696969696969697</v>
      </c>
      <c r="I16" s="46">
        <f t="shared" si="1"/>
        <v>0.9249246582565116</v>
      </c>
    </row>
    <row r="17" spans="1:9" ht="12.75">
      <c r="A17" s="30" t="s">
        <v>19</v>
      </c>
      <c r="B17" s="53">
        <v>3600</v>
      </c>
      <c r="C17" s="59">
        <v>3613</v>
      </c>
      <c r="D17" s="54">
        <f t="shared" si="0"/>
        <v>100.3611111111111</v>
      </c>
      <c r="E17" s="53">
        <v>3300</v>
      </c>
      <c r="F17" s="59">
        <v>3297.9</v>
      </c>
      <c r="G17" s="58">
        <f t="shared" si="2"/>
        <v>6597.9</v>
      </c>
      <c r="H17" s="43">
        <f t="shared" si="1"/>
        <v>0.9166666666666666</v>
      </c>
      <c r="I17" s="44">
        <f t="shared" si="1"/>
        <v>0.912787157486853</v>
      </c>
    </row>
    <row r="18" spans="1:9" ht="36">
      <c r="A18" s="30" t="s">
        <v>36</v>
      </c>
      <c r="B18" s="53">
        <v>35400</v>
      </c>
      <c r="C18" s="59">
        <v>35584.4</v>
      </c>
      <c r="D18" s="54">
        <f t="shared" si="0"/>
        <v>100.52090395480226</v>
      </c>
      <c r="E18" s="53">
        <v>35500</v>
      </c>
      <c r="F18" s="59">
        <v>35644.7</v>
      </c>
      <c r="G18" s="58">
        <f t="shared" si="2"/>
        <v>71144.7</v>
      </c>
      <c r="H18" s="43">
        <f t="shared" si="1"/>
        <v>1.002824858757062</v>
      </c>
      <c r="I18" s="44">
        <f t="shared" si="1"/>
        <v>1.0016945627859397</v>
      </c>
    </row>
    <row r="19" spans="1:9" ht="24">
      <c r="A19" s="30" t="s">
        <v>9</v>
      </c>
      <c r="B19" s="53">
        <f>B20</f>
        <v>567</v>
      </c>
      <c r="C19" s="52">
        <f>C20</f>
        <v>571.9</v>
      </c>
      <c r="D19" s="54">
        <f t="shared" si="0"/>
        <v>100.8641975308642</v>
      </c>
      <c r="E19" s="53">
        <f>E20</f>
        <v>486</v>
      </c>
      <c r="F19" s="53">
        <f>F20</f>
        <v>478.1</v>
      </c>
      <c r="G19" s="54">
        <f>E19+F19</f>
        <v>964.1</v>
      </c>
      <c r="H19" s="43">
        <f t="shared" si="1"/>
        <v>0.8571428571428571</v>
      </c>
      <c r="I19" s="44">
        <f t="shared" si="1"/>
        <v>0.8359853121175032</v>
      </c>
    </row>
    <row r="20" spans="1:9" ht="12.75">
      <c r="A20" s="31" t="s">
        <v>10</v>
      </c>
      <c r="B20" s="57">
        <v>567</v>
      </c>
      <c r="C20" s="56">
        <v>571.9</v>
      </c>
      <c r="D20" s="58">
        <f t="shared" si="0"/>
        <v>100.8641975308642</v>
      </c>
      <c r="E20" s="57">
        <v>486</v>
      </c>
      <c r="F20" s="56">
        <v>478.1</v>
      </c>
      <c r="G20" s="58">
        <f t="shared" si="2"/>
        <v>964.1</v>
      </c>
      <c r="H20" s="45">
        <f t="shared" si="1"/>
        <v>0.8571428571428571</v>
      </c>
      <c r="I20" s="46">
        <f t="shared" si="1"/>
        <v>0.8359853121175032</v>
      </c>
    </row>
    <row r="21" spans="1:9" ht="24">
      <c r="A21" s="30" t="s">
        <v>11</v>
      </c>
      <c r="B21" s="53">
        <v>2700</v>
      </c>
      <c r="C21" s="59">
        <v>2765</v>
      </c>
      <c r="D21" s="54">
        <f t="shared" si="0"/>
        <v>102.40740740740742</v>
      </c>
      <c r="E21" s="53">
        <v>3461.1</v>
      </c>
      <c r="F21" s="59">
        <v>3441.4</v>
      </c>
      <c r="G21" s="58">
        <f t="shared" si="2"/>
        <v>6902.5</v>
      </c>
      <c r="H21" s="43">
        <f t="shared" si="1"/>
        <v>1.2818888888888889</v>
      </c>
      <c r="I21" s="44">
        <f t="shared" si="1"/>
        <v>1.244629294755877</v>
      </c>
    </row>
    <row r="22" spans="1:9" ht="24">
      <c r="A22" s="30" t="s">
        <v>20</v>
      </c>
      <c r="B22" s="53">
        <v>85916</v>
      </c>
      <c r="C22" s="59">
        <v>85767.6</v>
      </c>
      <c r="D22" s="54">
        <f t="shared" si="0"/>
        <v>99.82727315051912</v>
      </c>
      <c r="E22" s="53">
        <v>14693</v>
      </c>
      <c r="F22" s="59">
        <v>14674.8</v>
      </c>
      <c r="G22" s="58">
        <f t="shared" si="2"/>
        <v>29367.8</v>
      </c>
      <c r="H22" s="43">
        <f t="shared" si="1"/>
        <v>0.1710158759718795</v>
      </c>
      <c r="I22" s="44">
        <f t="shared" si="1"/>
        <v>0.17109957606368836</v>
      </c>
    </row>
    <row r="23" spans="1:9" ht="12.75">
      <c r="A23" s="30" t="s">
        <v>21</v>
      </c>
      <c r="B23" s="53">
        <v>730</v>
      </c>
      <c r="C23" s="59">
        <v>700.2</v>
      </c>
      <c r="D23" s="54">
        <f t="shared" si="0"/>
        <v>95.91780821917808</v>
      </c>
      <c r="E23" s="53">
        <v>600</v>
      </c>
      <c r="F23" s="59">
        <v>526.7</v>
      </c>
      <c r="G23" s="58">
        <f t="shared" si="2"/>
        <v>1126.7</v>
      </c>
      <c r="H23" s="43">
        <f t="shared" si="1"/>
        <v>0.821917808219178</v>
      </c>
      <c r="I23" s="44">
        <f t="shared" si="1"/>
        <v>0.7522136532419309</v>
      </c>
    </row>
    <row r="24" spans="1:9" ht="12.75">
      <c r="A24" s="30" t="s">
        <v>4</v>
      </c>
      <c r="B24" s="53">
        <v>1116.4</v>
      </c>
      <c r="C24" s="59">
        <v>1124.5</v>
      </c>
      <c r="D24" s="54">
        <f t="shared" si="0"/>
        <v>100.72554639914009</v>
      </c>
      <c r="E24" s="53">
        <v>2346.6</v>
      </c>
      <c r="F24" s="59">
        <v>2334.7</v>
      </c>
      <c r="G24" s="58">
        <f t="shared" si="2"/>
        <v>4681.299999999999</v>
      </c>
      <c r="H24" s="43">
        <f t="shared" si="1"/>
        <v>2.101934790397707</v>
      </c>
      <c r="I24" s="44">
        <f t="shared" si="1"/>
        <v>2.076211649622054</v>
      </c>
    </row>
    <row r="25" spans="1:9" ht="12.75">
      <c r="A25" s="77" t="s">
        <v>16</v>
      </c>
      <c r="B25" s="72">
        <f>B26+B32+B33</f>
        <v>1321867.8</v>
      </c>
      <c r="C25" s="73">
        <f>C26+C32+C33</f>
        <v>1304926.9000000001</v>
      </c>
      <c r="D25" s="74">
        <f t="shared" si="0"/>
        <v>98.71841193196477</v>
      </c>
      <c r="E25" s="72">
        <f>E26+E32+E33</f>
        <v>1558406.9000000001</v>
      </c>
      <c r="F25" s="72">
        <f>F26+F32+F33</f>
        <v>1524658.6000000003</v>
      </c>
      <c r="G25" s="74">
        <f>E25+F25</f>
        <v>3083065.5000000005</v>
      </c>
      <c r="H25" s="75">
        <f aca="true" t="shared" si="3" ref="H25:I41">E25/B25</f>
        <v>1.1789430834157546</v>
      </c>
      <c r="I25" s="76">
        <f t="shared" si="3"/>
        <v>1.168386213817801</v>
      </c>
    </row>
    <row r="26" spans="1:9" ht="36">
      <c r="A26" s="31" t="s">
        <v>22</v>
      </c>
      <c r="B26" s="57">
        <f>B27+B28+B29+B30+B31</f>
        <v>1320867.8</v>
      </c>
      <c r="C26" s="57">
        <f>C27+C28+C29+C30+C31</f>
        <v>1304017.9000000001</v>
      </c>
      <c r="D26" s="58">
        <f t="shared" si="0"/>
        <v>98.7243310799158</v>
      </c>
      <c r="E26" s="57">
        <f>E27+E28+E29+E30+E31</f>
        <v>1552992.9000000001</v>
      </c>
      <c r="F26" s="57">
        <f>F27+F28+F29+F30+F31</f>
        <v>1519779.0000000002</v>
      </c>
      <c r="G26" s="58">
        <f>E26+F26</f>
        <v>3072771.9000000004</v>
      </c>
      <c r="H26" s="45">
        <f t="shared" si="3"/>
        <v>1.1757368148424847</v>
      </c>
      <c r="I26" s="46">
        <f t="shared" si="3"/>
        <v>1.1654586950071775</v>
      </c>
    </row>
    <row r="27" spans="1:9" ht="24">
      <c r="A27" s="31" t="s">
        <v>23</v>
      </c>
      <c r="B27" s="57">
        <v>357564</v>
      </c>
      <c r="C27" s="56">
        <v>357564</v>
      </c>
      <c r="D27" s="58">
        <f t="shared" si="0"/>
        <v>100</v>
      </c>
      <c r="E27" s="57">
        <v>525636.3</v>
      </c>
      <c r="F27" s="56">
        <v>525636.3</v>
      </c>
      <c r="G27" s="58">
        <f aca="true" t="shared" si="4" ref="G27:G33">E27+F27</f>
        <v>1051272.6</v>
      </c>
      <c r="H27" s="45">
        <f t="shared" si="3"/>
        <v>1.470048159210659</v>
      </c>
      <c r="I27" s="46">
        <f t="shared" si="3"/>
        <v>1.470048159210659</v>
      </c>
    </row>
    <row r="28" spans="1:9" ht="24">
      <c r="A28" s="31" t="s">
        <v>24</v>
      </c>
      <c r="B28" s="57">
        <v>340564</v>
      </c>
      <c r="C28" s="56">
        <v>332482.4</v>
      </c>
      <c r="D28" s="58">
        <f t="shared" si="0"/>
        <v>97.62699521969441</v>
      </c>
      <c r="E28" s="57">
        <v>263830.5</v>
      </c>
      <c r="F28" s="56">
        <v>258977.7</v>
      </c>
      <c r="G28" s="58">
        <f t="shared" si="4"/>
        <v>522808.2</v>
      </c>
      <c r="H28" s="45">
        <f t="shared" si="3"/>
        <v>0.774686989816892</v>
      </c>
      <c r="I28" s="46">
        <f t="shared" si="3"/>
        <v>0.7789215308840408</v>
      </c>
    </row>
    <row r="29" spans="1:9" ht="24">
      <c r="A29" s="31" t="s">
        <v>25</v>
      </c>
      <c r="B29" s="57">
        <v>604239.1</v>
      </c>
      <c r="C29" s="56">
        <v>596386.2</v>
      </c>
      <c r="D29" s="58">
        <f t="shared" si="0"/>
        <v>98.70036546790831</v>
      </c>
      <c r="E29" s="57">
        <v>745817.8</v>
      </c>
      <c r="F29" s="56">
        <v>718763.3</v>
      </c>
      <c r="G29" s="58">
        <f t="shared" si="4"/>
        <v>1464581.1</v>
      </c>
      <c r="H29" s="45">
        <f t="shared" si="3"/>
        <v>1.2343090673873969</v>
      </c>
      <c r="I29" s="46">
        <f t="shared" si="3"/>
        <v>1.2051977393172413</v>
      </c>
    </row>
    <row r="30" spans="1:9" ht="12.75">
      <c r="A30" s="31" t="s">
        <v>26</v>
      </c>
      <c r="B30" s="57">
        <v>18176.2</v>
      </c>
      <c r="C30" s="56">
        <v>17260.8</v>
      </c>
      <c r="D30" s="58">
        <f t="shared" si="0"/>
        <v>94.96374379683321</v>
      </c>
      <c r="E30" s="57">
        <v>17569.2</v>
      </c>
      <c r="F30" s="56">
        <v>16262.6</v>
      </c>
      <c r="G30" s="58">
        <f t="shared" si="4"/>
        <v>33831.8</v>
      </c>
      <c r="H30" s="45">
        <f t="shared" si="3"/>
        <v>0.9666046808463815</v>
      </c>
      <c r="I30" s="46">
        <f t="shared" si="3"/>
        <v>0.9421695402298851</v>
      </c>
    </row>
    <row r="31" spans="1:9" ht="24">
      <c r="A31" s="31" t="s">
        <v>87</v>
      </c>
      <c r="B31" s="57">
        <v>324.5</v>
      </c>
      <c r="C31" s="56">
        <v>324.5</v>
      </c>
      <c r="D31" s="58">
        <f t="shared" si="0"/>
        <v>100</v>
      </c>
      <c r="E31" s="57">
        <v>139.1</v>
      </c>
      <c r="F31" s="56">
        <v>139.1</v>
      </c>
      <c r="G31" s="58">
        <f t="shared" si="4"/>
        <v>278.2</v>
      </c>
      <c r="H31" s="45">
        <f t="shared" si="3"/>
        <v>0.4286594761171032</v>
      </c>
      <c r="I31" s="46">
        <f t="shared" si="3"/>
        <v>0.4286594761171032</v>
      </c>
    </row>
    <row r="32" spans="1:9" ht="12.75">
      <c r="A32" s="31" t="s">
        <v>62</v>
      </c>
      <c r="B32" s="57">
        <v>1000</v>
      </c>
      <c r="C32" s="56">
        <v>909.4</v>
      </c>
      <c r="D32" s="58">
        <f t="shared" si="0"/>
        <v>90.94</v>
      </c>
      <c r="E32" s="57">
        <v>5414</v>
      </c>
      <c r="F32" s="56">
        <v>5559.1</v>
      </c>
      <c r="G32" s="58">
        <f t="shared" si="4"/>
        <v>10973.1</v>
      </c>
      <c r="H32" s="45">
        <f t="shared" si="3"/>
        <v>5.414</v>
      </c>
      <c r="I32" s="46">
        <f t="shared" si="3"/>
        <v>6.112931603254894</v>
      </c>
    </row>
    <row r="33" spans="1:9" ht="48">
      <c r="A33" s="31" t="s">
        <v>63</v>
      </c>
      <c r="B33" s="57">
        <v>0</v>
      </c>
      <c r="C33" s="56">
        <v>-0.4</v>
      </c>
      <c r="D33" s="58" t="e">
        <f t="shared" si="0"/>
        <v>#DIV/0!</v>
      </c>
      <c r="E33" s="57">
        <v>0</v>
      </c>
      <c r="F33" s="56">
        <v>-679.5</v>
      </c>
      <c r="G33" s="58">
        <f t="shared" si="4"/>
        <v>-679.5</v>
      </c>
      <c r="H33" s="45" t="e">
        <f t="shared" si="3"/>
        <v>#DIV/0!</v>
      </c>
      <c r="I33" s="46">
        <f t="shared" si="3"/>
        <v>1698.75</v>
      </c>
    </row>
    <row r="34" spans="1:9" ht="12.75">
      <c r="A34" s="78" t="s">
        <v>27</v>
      </c>
      <c r="B34" s="79">
        <f>B8+B25</f>
        <v>1663011.2000000002</v>
      </c>
      <c r="C34" s="80">
        <f>C8+C25</f>
        <v>1651206.5000000002</v>
      </c>
      <c r="D34" s="81">
        <f t="shared" si="0"/>
        <v>99.29016112459135</v>
      </c>
      <c r="E34" s="79">
        <f>E8+E25</f>
        <v>1848683.6</v>
      </c>
      <c r="F34" s="79">
        <f>F8+F25</f>
        <v>1819611.0000000005</v>
      </c>
      <c r="G34" s="85">
        <f>E34+F34</f>
        <v>3668294.6000000006</v>
      </c>
      <c r="H34" s="82">
        <f t="shared" si="3"/>
        <v>1.111648316018557</v>
      </c>
      <c r="I34" s="83">
        <f t="shared" si="3"/>
        <v>1.1019887579173169</v>
      </c>
    </row>
    <row r="35" spans="1:9" ht="12.75">
      <c r="A35" s="32"/>
      <c r="B35" s="60"/>
      <c r="C35" s="61"/>
      <c r="D35" s="62"/>
      <c r="E35" s="60"/>
      <c r="F35" s="61"/>
      <c r="G35" s="86"/>
      <c r="H35" s="47" t="e">
        <f t="shared" si="3"/>
        <v>#DIV/0!</v>
      </c>
      <c r="I35" s="48" t="e">
        <f t="shared" si="3"/>
        <v>#DIV/0!</v>
      </c>
    </row>
    <row r="36" spans="1:9" ht="12.75">
      <c r="A36" s="77" t="s">
        <v>12</v>
      </c>
      <c r="B36" s="72">
        <f>SUM(B37:B44)</f>
        <v>113477.50000000001</v>
      </c>
      <c r="C36" s="73">
        <f>SUM(C37:C44)</f>
        <v>107859.2</v>
      </c>
      <c r="D36" s="74">
        <f aca="true" t="shared" si="5" ref="D36:D42">C36/B36*100</f>
        <v>95.04897446630387</v>
      </c>
      <c r="E36" s="73">
        <f>SUM(E37:E44)</f>
        <v>129283.3</v>
      </c>
      <c r="F36" s="73">
        <f>SUM(F37:F44)</f>
        <v>129121.9</v>
      </c>
      <c r="G36" s="87">
        <f>E36+F36</f>
        <v>258405.2</v>
      </c>
      <c r="H36" s="75">
        <f t="shared" si="3"/>
        <v>1.1392857614945693</v>
      </c>
      <c r="I36" s="76">
        <f t="shared" si="3"/>
        <v>1.1971338559900315</v>
      </c>
    </row>
    <row r="37" spans="1:9" ht="24">
      <c r="A37" s="38" t="s">
        <v>39</v>
      </c>
      <c r="B37" s="64">
        <v>2281.1</v>
      </c>
      <c r="C37" s="56">
        <v>2194.7</v>
      </c>
      <c r="D37" s="65">
        <f>C37/B37*100</f>
        <v>96.21235368900969</v>
      </c>
      <c r="E37" s="64">
        <v>2676.1</v>
      </c>
      <c r="F37" s="56">
        <v>2676.1</v>
      </c>
      <c r="G37" s="65">
        <f>F37/E37*100</f>
        <v>100</v>
      </c>
      <c r="H37" s="49">
        <f t="shared" si="3"/>
        <v>1.1731620709306914</v>
      </c>
      <c r="I37" s="50">
        <f t="shared" si="3"/>
        <v>1.2193466077368207</v>
      </c>
    </row>
    <row r="38" spans="1:9" ht="36">
      <c r="A38" s="38" t="s">
        <v>40</v>
      </c>
      <c r="B38" s="64">
        <v>2030</v>
      </c>
      <c r="C38" s="56">
        <v>1885</v>
      </c>
      <c r="D38" s="65">
        <f t="shared" si="5"/>
        <v>92.85714285714286</v>
      </c>
      <c r="E38" s="64">
        <v>2406.6</v>
      </c>
      <c r="F38" s="56">
        <v>2406.6</v>
      </c>
      <c r="G38" s="65">
        <f aca="true" t="shared" si="6" ref="G38:G44">F38/E38*100</f>
        <v>100</v>
      </c>
      <c r="H38" s="49">
        <f t="shared" si="3"/>
        <v>1.1855172413793102</v>
      </c>
      <c r="I38" s="50">
        <f t="shared" si="3"/>
        <v>1.276710875331565</v>
      </c>
    </row>
    <row r="39" spans="1:9" ht="36">
      <c r="A39" s="38" t="s">
        <v>41</v>
      </c>
      <c r="B39" s="64">
        <v>81075.3</v>
      </c>
      <c r="C39" s="56">
        <v>76905.4</v>
      </c>
      <c r="D39" s="65">
        <f t="shared" si="5"/>
        <v>94.85675662008033</v>
      </c>
      <c r="E39" s="64">
        <v>94671.6</v>
      </c>
      <c r="F39" s="56">
        <v>94628.4</v>
      </c>
      <c r="G39" s="65">
        <f t="shared" si="6"/>
        <v>99.95436857515875</v>
      </c>
      <c r="H39" s="49">
        <f t="shared" si="3"/>
        <v>1.1676996569855431</v>
      </c>
      <c r="I39" s="50">
        <f t="shared" si="3"/>
        <v>1.2304519578599162</v>
      </c>
    </row>
    <row r="40" spans="1:9" ht="12.75">
      <c r="A40" s="38" t="s">
        <v>69</v>
      </c>
      <c r="B40" s="64">
        <v>25.5</v>
      </c>
      <c r="C40" s="56">
        <v>25.5</v>
      </c>
      <c r="D40" s="65">
        <f t="shared" si="5"/>
        <v>100</v>
      </c>
      <c r="E40" s="64">
        <v>0.5</v>
      </c>
      <c r="F40" s="56">
        <v>0.5</v>
      </c>
      <c r="G40" s="65">
        <f t="shared" si="6"/>
        <v>100</v>
      </c>
      <c r="H40" s="49">
        <f t="shared" si="3"/>
        <v>0.0196078431372549</v>
      </c>
      <c r="I40" s="50">
        <f t="shared" si="3"/>
        <v>0.0196078431372549</v>
      </c>
    </row>
    <row r="41" spans="1:9" ht="36">
      <c r="A41" s="38" t="s">
        <v>42</v>
      </c>
      <c r="B41" s="64">
        <v>10163.8</v>
      </c>
      <c r="C41" s="56">
        <v>9454.8</v>
      </c>
      <c r="D41" s="65">
        <f t="shared" si="5"/>
        <v>93.02426257895668</v>
      </c>
      <c r="E41" s="64">
        <v>12208.3</v>
      </c>
      <c r="F41" s="56">
        <v>12208.3</v>
      </c>
      <c r="G41" s="65">
        <f t="shared" si="6"/>
        <v>100</v>
      </c>
      <c r="H41" s="49">
        <f t="shared" si="3"/>
        <v>1.2011550797929909</v>
      </c>
      <c r="I41" s="50">
        <f t="shared" si="3"/>
        <v>1.2912277361763338</v>
      </c>
    </row>
    <row r="42" spans="1:9" ht="12.75">
      <c r="A42" s="38" t="s">
        <v>74</v>
      </c>
      <c r="B42" s="64">
        <v>0</v>
      </c>
      <c r="C42" s="56">
        <v>0</v>
      </c>
      <c r="D42" s="65" t="e">
        <f t="shared" si="5"/>
        <v>#DIV/0!</v>
      </c>
      <c r="E42" s="64">
        <v>9.4</v>
      </c>
      <c r="F42" s="56">
        <v>9.4</v>
      </c>
      <c r="G42" s="65">
        <f t="shared" si="6"/>
        <v>100</v>
      </c>
      <c r="H42" s="49" t="e">
        <f aca="true" t="shared" si="7" ref="H42:I86">E42/B42</f>
        <v>#DIV/0!</v>
      </c>
      <c r="I42" s="50" t="e">
        <f t="shared" si="7"/>
        <v>#DIV/0!</v>
      </c>
    </row>
    <row r="43" spans="1:9" ht="12.75">
      <c r="A43" s="38" t="s">
        <v>43</v>
      </c>
      <c r="B43" s="64">
        <v>0</v>
      </c>
      <c r="C43" s="56">
        <v>0</v>
      </c>
      <c r="D43" s="65">
        <v>0</v>
      </c>
      <c r="E43" s="64">
        <v>0</v>
      </c>
      <c r="F43" s="56">
        <v>0</v>
      </c>
      <c r="G43" s="65" t="e">
        <f t="shared" si="6"/>
        <v>#DIV/0!</v>
      </c>
      <c r="H43" s="49" t="e">
        <f t="shared" si="7"/>
        <v>#DIV/0!</v>
      </c>
      <c r="I43" s="50" t="e">
        <f t="shared" si="7"/>
        <v>#DIV/0!</v>
      </c>
    </row>
    <row r="44" spans="1:9" ht="12.75">
      <c r="A44" s="38" t="s">
        <v>44</v>
      </c>
      <c r="B44" s="64">
        <v>17901.8</v>
      </c>
      <c r="C44" s="56">
        <v>17393.8</v>
      </c>
      <c r="D44" s="65">
        <f aca="true" t="shared" si="8" ref="D44:D54">C44/B44*100</f>
        <v>97.16229652884067</v>
      </c>
      <c r="E44" s="64">
        <v>17310.8</v>
      </c>
      <c r="F44" s="56">
        <v>17192.6</v>
      </c>
      <c r="G44" s="65">
        <f t="shared" si="6"/>
        <v>99.31718926912679</v>
      </c>
      <c r="H44" s="49">
        <f t="shared" si="7"/>
        <v>0.9669865600107251</v>
      </c>
      <c r="I44" s="50">
        <f t="shared" si="7"/>
        <v>0.9884326599133024</v>
      </c>
    </row>
    <row r="45" spans="1:9" ht="12.75">
      <c r="A45" s="77" t="s">
        <v>32</v>
      </c>
      <c r="B45" s="72">
        <f>B46</f>
        <v>1410</v>
      </c>
      <c r="C45" s="73">
        <f>C46</f>
        <v>1410</v>
      </c>
      <c r="D45" s="74">
        <f t="shared" si="8"/>
        <v>100</v>
      </c>
      <c r="E45" s="73">
        <f>E46</f>
        <v>1464.7</v>
      </c>
      <c r="F45" s="73">
        <f>F46</f>
        <v>1464.7</v>
      </c>
      <c r="G45" s="74">
        <f aca="true" t="shared" si="9" ref="G45:G52">F45/E45*100</f>
        <v>100</v>
      </c>
      <c r="H45" s="75">
        <f t="shared" si="7"/>
        <v>1.0387943262411348</v>
      </c>
      <c r="I45" s="76">
        <f t="shared" si="7"/>
        <v>1.0387943262411348</v>
      </c>
    </row>
    <row r="46" spans="1:9" ht="12.75">
      <c r="A46" s="38" t="s">
        <v>45</v>
      </c>
      <c r="B46" s="64">
        <v>1410</v>
      </c>
      <c r="C46" s="56">
        <v>1410</v>
      </c>
      <c r="D46" s="62">
        <f t="shared" si="8"/>
        <v>100</v>
      </c>
      <c r="E46" s="64">
        <v>1464.7</v>
      </c>
      <c r="F46" s="56">
        <v>1464.7</v>
      </c>
      <c r="G46" s="62">
        <f t="shared" si="9"/>
        <v>100</v>
      </c>
      <c r="H46" s="49">
        <f t="shared" si="7"/>
        <v>1.0387943262411348</v>
      </c>
      <c r="I46" s="50">
        <f t="shared" si="7"/>
        <v>1.0387943262411348</v>
      </c>
    </row>
    <row r="47" spans="1:9" ht="24">
      <c r="A47" s="77" t="s">
        <v>13</v>
      </c>
      <c r="B47" s="72">
        <f>B48+B49</f>
        <v>8332.9</v>
      </c>
      <c r="C47" s="73">
        <f>C48+C49</f>
        <v>8031.2</v>
      </c>
      <c r="D47" s="74">
        <f t="shared" si="8"/>
        <v>96.37941172940994</v>
      </c>
      <c r="E47" s="73">
        <f>E48+E49</f>
        <v>38402.7</v>
      </c>
      <c r="F47" s="73">
        <f>F48+F49</f>
        <v>38314.2</v>
      </c>
      <c r="G47" s="74">
        <f t="shared" si="9"/>
        <v>99.76954745369466</v>
      </c>
      <c r="H47" s="75">
        <f t="shared" si="7"/>
        <v>4.608563645309556</v>
      </c>
      <c r="I47" s="76">
        <f t="shared" si="7"/>
        <v>4.770669389381412</v>
      </c>
    </row>
    <row r="48" spans="1:9" ht="12" customHeight="1">
      <c r="A48" s="39" t="s">
        <v>80</v>
      </c>
      <c r="B48" s="64">
        <v>8182.9</v>
      </c>
      <c r="C48" s="56">
        <v>7881.2</v>
      </c>
      <c r="D48" s="65">
        <f t="shared" si="8"/>
        <v>96.3130430531963</v>
      </c>
      <c r="E48" s="64">
        <v>8148.4</v>
      </c>
      <c r="F48" s="56">
        <v>8059.9</v>
      </c>
      <c r="G48" s="65">
        <f t="shared" si="9"/>
        <v>98.9138972068136</v>
      </c>
      <c r="H48" s="66">
        <f t="shared" si="7"/>
        <v>0.9957838907966613</v>
      </c>
      <c r="I48" s="67">
        <f t="shared" si="7"/>
        <v>1.0226742120489265</v>
      </c>
    </row>
    <row r="49" spans="1:9" ht="23.25" customHeight="1">
      <c r="A49" s="39" t="s">
        <v>81</v>
      </c>
      <c r="B49" s="64">
        <v>150</v>
      </c>
      <c r="C49" s="56">
        <v>150</v>
      </c>
      <c r="D49" s="65">
        <f t="shared" si="8"/>
        <v>100</v>
      </c>
      <c r="E49" s="64">
        <v>30254.3</v>
      </c>
      <c r="F49" s="56">
        <v>30254.3</v>
      </c>
      <c r="G49" s="65">
        <f t="shared" si="9"/>
        <v>100</v>
      </c>
      <c r="H49" s="66">
        <f t="shared" si="7"/>
        <v>201.69533333333334</v>
      </c>
      <c r="I49" s="67">
        <f t="shared" si="7"/>
        <v>201.69533333333334</v>
      </c>
    </row>
    <row r="50" spans="1:9" ht="12.75">
      <c r="A50" s="77" t="s">
        <v>14</v>
      </c>
      <c r="B50" s="72">
        <f>SUM(B51:B57)</f>
        <v>166117.3</v>
      </c>
      <c r="C50" s="73">
        <f>SUM(C51:C57)</f>
        <v>164697.59999999998</v>
      </c>
      <c r="D50" s="74">
        <f t="shared" si="8"/>
        <v>99.14536294534042</v>
      </c>
      <c r="E50" s="73">
        <f>SUM(E51:E57)</f>
        <v>252391.6</v>
      </c>
      <c r="F50" s="73">
        <f>SUM(F51:F57)</f>
        <v>243177.9</v>
      </c>
      <c r="G50" s="74">
        <f t="shared" si="9"/>
        <v>96.34944269143664</v>
      </c>
      <c r="H50" s="75">
        <f t="shared" si="7"/>
        <v>1.5193577068733963</v>
      </c>
      <c r="I50" s="76">
        <f t="shared" si="7"/>
        <v>1.4765114974352997</v>
      </c>
    </row>
    <row r="51" spans="1:9" ht="12.75">
      <c r="A51" s="38" t="s">
        <v>82</v>
      </c>
      <c r="B51" s="64">
        <v>0</v>
      </c>
      <c r="C51" s="56">
        <v>0</v>
      </c>
      <c r="D51" s="65" t="e">
        <f t="shared" si="8"/>
        <v>#DIV/0!</v>
      </c>
      <c r="E51" s="64">
        <v>0</v>
      </c>
      <c r="F51" s="56">
        <v>0</v>
      </c>
      <c r="G51" s="65" t="e">
        <f t="shared" si="9"/>
        <v>#DIV/0!</v>
      </c>
      <c r="H51" s="49" t="e">
        <f>E51/B51</f>
        <v>#DIV/0!</v>
      </c>
      <c r="I51" s="50" t="e">
        <f>F51/C51</f>
        <v>#DIV/0!</v>
      </c>
    </row>
    <row r="52" spans="1:9" ht="12.75">
      <c r="A52" s="38" t="s">
        <v>89</v>
      </c>
      <c r="B52" s="64">
        <v>0</v>
      </c>
      <c r="C52" s="56">
        <v>0</v>
      </c>
      <c r="D52" s="65" t="e">
        <f t="shared" si="8"/>
        <v>#DIV/0!</v>
      </c>
      <c r="E52" s="64">
        <v>75</v>
      </c>
      <c r="F52" s="56">
        <v>75</v>
      </c>
      <c r="G52" s="65">
        <f t="shared" si="9"/>
        <v>100</v>
      </c>
      <c r="H52" s="49"/>
      <c r="I52" s="50" t="e">
        <f>F52/C52</f>
        <v>#DIV/0!</v>
      </c>
    </row>
    <row r="53" spans="1:9" ht="12.75">
      <c r="A53" s="38" t="s">
        <v>64</v>
      </c>
      <c r="B53" s="64">
        <v>36170.1</v>
      </c>
      <c r="C53" s="56">
        <v>36109</v>
      </c>
      <c r="D53" s="65">
        <f t="shared" si="8"/>
        <v>99.83107594394265</v>
      </c>
      <c r="E53" s="64">
        <v>50755</v>
      </c>
      <c r="F53" s="56">
        <v>43357.1</v>
      </c>
      <c r="G53" s="65">
        <f aca="true" t="shared" si="10" ref="G53:G71">F53/E53*100</f>
        <v>85.4242931730864</v>
      </c>
      <c r="H53" s="49">
        <f>E53/B53</f>
        <v>1.4032308453667532</v>
      </c>
      <c r="I53" s="50">
        <f>F53/C53</f>
        <v>1.2007283502727852</v>
      </c>
    </row>
    <row r="54" spans="1:9" ht="12.75">
      <c r="A54" s="38" t="s">
        <v>86</v>
      </c>
      <c r="B54" s="64">
        <v>0</v>
      </c>
      <c r="C54" s="56">
        <v>0</v>
      </c>
      <c r="D54" s="65" t="e">
        <f t="shared" si="8"/>
        <v>#DIV/0!</v>
      </c>
      <c r="E54" s="64">
        <v>0</v>
      </c>
      <c r="F54" s="56">
        <v>0</v>
      </c>
      <c r="G54" s="65" t="e">
        <f t="shared" si="10"/>
        <v>#DIV/0!</v>
      </c>
      <c r="H54" s="49" t="e">
        <f>E54/B54</f>
        <v>#DIV/0!</v>
      </c>
      <c r="I54" s="50" t="e">
        <f>F54/C54</f>
        <v>#DIV/0!</v>
      </c>
    </row>
    <row r="55" spans="1:9" ht="12.75">
      <c r="A55" s="38" t="s">
        <v>46</v>
      </c>
      <c r="B55" s="64">
        <v>27954.5</v>
      </c>
      <c r="C55" s="56">
        <v>26701.1</v>
      </c>
      <c r="D55" s="65">
        <f aca="true" t="shared" si="11" ref="D55:D71">C55/B55*100</f>
        <v>95.51628539233397</v>
      </c>
      <c r="E55" s="64">
        <v>30788.6</v>
      </c>
      <c r="F55" s="56">
        <v>30612.1</v>
      </c>
      <c r="G55" s="65">
        <f t="shared" si="10"/>
        <v>99.42673586976997</v>
      </c>
      <c r="H55" s="49">
        <f t="shared" si="7"/>
        <v>1.1013826038741525</v>
      </c>
      <c r="I55" s="50">
        <f t="shared" si="7"/>
        <v>1.1464733662658093</v>
      </c>
    </row>
    <row r="56" spans="1:9" ht="12.75">
      <c r="A56" s="38" t="s">
        <v>72</v>
      </c>
      <c r="B56" s="64">
        <v>94985.2</v>
      </c>
      <c r="C56" s="56">
        <v>94899.7</v>
      </c>
      <c r="D56" s="65">
        <f t="shared" si="11"/>
        <v>99.9099859767627</v>
      </c>
      <c r="E56" s="64">
        <v>148972.9</v>
      </c>
      <c r="F56" s="56">
        <v>147572.1</v>
      </c>
      <c r="G56" s="65">
        <f t="shared" si="10"/>
        <v>99.05969474985048</v>
      </c>
      <c r="H56" s="49">
        <f t="shared" si="7"/>
        <v>1.568380126588142</v>
      </c>
      <c r="I56" s="50">
        <f t="shared" si="7"/>
        <v>1.5550323130631605</v>
      </c>
    </row>
    <row r="57" spans="1:9" ht="12.75">
      <c r="A57" s="38" t="s">
        <v>47</v>
      </c>
      <c r="B57" s="64">
        <v>7007.5</v>
      </c>
      <c r="C57" s="56">
        <v>6987.8</v>
      </c>
      <c r="D57" s="65">
        <f t="shared" si="11"/>
        <v>99.71887263646094</v>
      </c>
      <c r="E57" s="64">
        <v>21800.1</v>
      </c>
      <c r="F57" s="56">
        <v>21561.6</v>
      </c>
      <c r="G57" s="65">
        <f t="shared" si="10"/>
        <v>98.90596832124623</v>
      </c>
      <c r="H57" s="49">
        <f t="shared" si="7"/>
        <v>3.1109668212629322</v>
      </c>
      <c r="I57" s="50">
        <f t="shared" si="7"/>
        <v>3.0856063424826123</v>
      </c>
    </row>
    <row r="58" spans="1:9" ht="12.75">
      <c r="A58" s="77" t="s">
        <v>5</v>
      </c>
      <c r="B58" s="72">
        <f>SUM(B59:B62)</f>
        <v>385394.4</v>
      </c>
      <c r="C58" s="73">
        <f>SUM(C59:C62)</f>
        <v>375247.10000000003</v>
      </c>
      <c r="D58" s="74">
        <f t="shared" si="11"/>
        <v>97.3670349128062</v>
      </c>
      <c r="E58" s="73">
        <f>SUM(E59:E62)</f>
        <v>214992.40000000002</v>
      </c>
      <c r="F58" s="73">
        <f>SUM(F59:F62)</f>
        <v>203595.5</v>
      </c>
      <c r="G58" s="74">
        <f>F58/E58*100</f>
        <v>94.69892889237013</v>
      </c>
      <c r="H58" s="75">
        <f t="shared" si="7"/>
        <v>0.5578503475919734</v>
      </c>
      <c r="I58" s="76">
        <f t="shared" si="7"/>
        <v>0.5425638199469096</v>
      </c>
    </row>
    <row r="59" spans="1:9" ht="12.75">
      <c r="A59" s="38" t="s">
        <v>48</v>
      </c>
      <c r="B59" s="64">
        <v>1428.9</v>
      </c>
      <c r="C59" s="56">
        <v>1428.9</v>
      </c>
      <c r="D59" s="65">
        <f t="shared" si="11"/>
        <v>100</v>
      </c>
      <c r="E59" s="64">
        <v>1686.7</v>
      </c>
      <c r="F59" s="56">
        <v>1440.1</v>
      </c>
      <c r="G59" s="65">
        <f t="shared" si="10"/>
        <v>85.37973557834825</v>
      </c>
      <c r="H59" s="49">
        <f t="shared" si="7"/>
        <v>1.1804185037441388</v>
      </c>
      <c r="I59" s="50">
        <f t="shared" si="7"/>
        <v>1.0078381972146404</v>
      </c>
    </row>
    <row r="60" spans="1:9" ht="12.75">
      <c r="A60" s="38" t="s">
        <v>49</v>
      </c>
      <c r="B60" s="64">
        <v>340811.8</v>
      </c>
      <c r="C60" s="56">
        <v>331930.9</v>
      </c>
      <c r="D60" s="65">
        <f t="shared" si="11"/>
        <v>97.39419233723716</v>
      </c>
      <c r="E60" s="64">
        <v>141477.7</v>
      </c>
      <c r="F60" s="56">
        <v>130358.3</v>
      </c>
      <c r="G60" s="65">
        <f t="shared" si="10"/>
        <v>92.14052815390693</v>
      </c>
      <c r="H60" s="49">
        <f t="shared" si="7"/>
        <v>0.4151197229673386</v>
      </c>
      <c r="I60" s="50">
        <f t="shared" si="7"/>
        <v>0.39272722123791426</v>
      </c>
    </row>
    <row r="61" spans="1:9" ht="12.75">
      <c r="A61" s="38" t="s">
        <v>66</v>
      </c>
      <c r="B61" s="64">
        <v>35443.2</v>
      </c>
      <c r="C61" s="56">
        <v>34799.6</v>
      </c>
      <c r="D61" s="65">
        <f t="shared" si="11"/>
        <v>98.18413687251716</v>
      </c>
      <c r="E61" s="64">
        <v>62231.7</v>
      </c>
      <c r="F61" s="56">
        <v>62200.8</v>
      </c>
      <c r="G61" s="65">
        <f t="shared" si="10"/>
        <v>99.9503468489532</v>
      </c>
      <c r="H61" s="49">
        <f t="shared" si="7"/>
        <v>1.755814937703142</v>
      </c>
      <c r="I61" s="50">
        <f t="shared" si="7"/>
        <v>1.7873998551707493</v>
      </c>
    </row>
    <row r="62" spans="1:9" ht="24">
      <c r="A62" s="38" t="s">
        <v>75</v>
      </c>
      <c r="B62" s="64">
        <v>7710.5</v>
      </c>
      <c r="C62" s="56">
        <v>7087.7</v>
      </c>
      <c r="D62" s="65">
        <f t="shared" si="11"/>
        <v>91.92270280785941</v>
      </c>
      <c r="E62" s="64">
        <v>9596.3</v>
      </c>
      <c r="F62" s="56">
        <v>9596.3</v>
      </c>
      <c r="G62" s="65">
        <f t="shared" si="10"/>
        <v>100</v>
      </c>
      <c r="H62" s="49">
        <f t="shared" si="7"/>
        <v>1.2445755787562414</v>
      </c>
      <c r="I62" s="50">
        <f t="shared" si="7"/>
        <v>1.3539371023039914</v>
      </c>
    </row>
    <row r="63" spans="1:9" ht="12.75">
      <c r="A63" s="77" t="s">
        <v>6</v>
      </c>
      <c r="B63" s="72">
        <f>SUM(B64:B68)</f>
        <v>665895</v>
      </c>
      <c r="C63" s="73">
        <f>SUM(C64:C68)</f>
        <v>653701.7000000001</v>
      </c>
      <c r="D63" s="74">
        <f t="shared" si="11"/>
        <v>98.16888548494885</v>
      </c>
      <c r="E63" s="73">
        <f>SUM(E64:E68)</f>
        <v>750513.7</v>
      </c>
      <c r="F63" s="73">
        <f>SUM(F64:F68)</f>
        <v>734442.9999999999</v>
      </c>
      <c r="G63" s="74">
        <f>F63/E63*100</f>
        <v>97.85870664319651</v>
      </c>
      <c r="H63" s="75">
        <f t="shared" si="7"/>
        <v>1.1270751394739411</v>
      </c>
      <c r="I63" s="76">
        <f t="shared" si="7"/>
        <v>1.1235139819890323</v>
      </c>
    </row>
    <row r="64" spans="1:9" ht="12.75">
      <c r="A64" s="38" t="s">
        <v>50</v>
      </c>
      <c r="B64" s="64">
        <v>202361.5</v>
      </c>
      <c r="C64" s="56">
        <v>194406.5</v>
      </c>
      <c r="D64" s="65">
        <f t="shared" si="11"/>
        <v>96.06891627112864</v>
      </c>
      <c r="E64" s="64">
        <v>208158.8</v>
      </c>
      <c r="F64" s="56">
        <v>197251.5</v>
      </c>
      <c r="G64" s="65">
        <f t="shared" si="10"/>
        <v>94.7601062265924</v>
      </c>
      <c r="H64" s="49">
        <f t="shared" si="7"/>
        <v>1.0286482359539735</v>
      </c>
      <c r="I64" s="50">
        <f t="shared" si="7"/>
        <v>1.0146342843474885</v>
      </c>
    </row>
    <row r="65" spans="1:9" ht="12.75">
      <c r="A65" s="38" t="s">
        <v>51</v>
      </c>
      <c r="B65" s="64">
        <v>374678.2</v>
      </c>
      <c r="C65" s="56">
        <v>373762.9</v>
      </c>
      <c r="D65" s="65">
        <f t="shared" si="11"/>
        <v>99.75571036692287</v>
      </c>
      <c r="E65" s="64">
        <v>422295.6</v>
      </c>
      <c r="F65" s="56">
        <v>417187.7</v>
      </c>
      <c r="G65" s="65">
        <f t="shared" si="10"/>
        <v>98.79044441855422</v>
      </c>
      <c r="H65" s="49">
        <f t="shared" si="7"/>
        <v>1.1270887924624384</v>
      </c>
      <c r="I65" s="50">
        <f t="shared" si="7"/>
        <v>1.116182745799543</v>
      </c>
    </row>
    <row r="66" spans="1:9" ht="12.75">
      <c r="A66" s="38" t="s">
        <v>65</v>
      </c>
      <c r="B66" s="64">
        <v>58699.1</v>
      </c>
      <c r="C66" s="56">
        <v>56375</v>
      </c>
      <c r="D66" s="65">
        <f t="shared" si="11"/>
        <v>96.0406547970923</v>
      </c>
      <c r="E66" s="64">
        <v>85696.8</v>
      </c>
      <c r="F66" s="56">
        <v>85688.9</v>
      </c>
      <c r="G66" s="65">
        <f t="shared" si="10"/>
        <v>99.99078145274969</v>
      </c>
      <c r="H66" s="49">
        <f t="shared" si="7"/>
        <v>1.4599337979628308</v>
      </c>
      <c r="I66" s="50">
        <f t="shared" si="7"/>
        <v>1.519980487804878</v>
      </c>
    </row>
    <row r="67" spans="1:9" ht="12.75">
      <c r="A67" s="38" t="s">
        <v>52</v>
      </c>
      <c r="B67" s="64">
        <v>460.4</v>
      </c>
      <c r="C67" s="56">
        <v>460.4</v>
      </c>
      <c r="D67" s="65">
        <f t="shared" si="11"/>
        <v>100</v>
      </c>
      <c r="E67" s="64">
        <v>402.2</v>
      </c>
      <c r="F67" s="56">
        <v>402.2</v>
      </c>
      <c r="G67" s="65">
        <f t="shared" si="10"/>
        <v>100</v>
      </c>
      <c r="H67" s="49">
        <f t="shared" si="7"/>
        <v>0.8735881841876629</v>
      </c>
      <c r="I67" s="50">
        <f t="shared" si="7"/>
        <v>0.8735881841876629</v>
      </c>
    </row>
    <row r="68" spans="1:9" ht="12.75">
      <c r="A68" s="38" t="s">
        <v>53</v>
      </c>
      <c r="B68" s="64">
        <v>29695.8</v>
      </c>
      <c r="C68" s="56">
        <v>28696.9</v>
      </c>
      <c r="D68" s="65">
        <f t="shared" si="11"/>
        <v>96.6362246512975</v>
      </c>
      <c r="E68" s="64">
        <v>33960.3</v>
      </c>
      <c r="F68" s="56">
        <v>33912.7</v>
      </c>
      <c r="G68" s="65">
        <f t="shared" si="10"/>
        <v>99.85983633831266</v>
      </c>
      <c r="H68" s="49">
        <f t="shared" si="7"/>
        <v>1.1436061665286001</v>
      </c>
      <c r="I68" s="50">
        <f t="shared" si="7"/>
        <v>1.1817548236917574</v>
      </c>
    </row>
    <row r="69" spans="1:9" ht="12.75">
      <c r="A69" s="77" t="s">
        <v>33</v>
      </c>
      <c r="B69" s="72">
        <f>SUM(B70:B71)</f>
        <v>151617.5</v>
      </c>
      <c r="C69" s="73">
        <f>SUM(C70:C71)</f>
        <v>145766</v>
      </c>
      <c r="D69" s="74">
        <f t="shared" si="11"/>
        <v>96.14061701320757</v>
      </c>
      <c r="E69" s="73">
        <f>SUM(E70:E71)</f>
        <v>188097.2</v>
      </c>
      <c r="F69" s="73">
        <f>SUM(F70:F71)</f>
        <v>186892.09999999998</v>
      </c>
      <c r="G69" s="74">
        <f>F69/E69*100</f>
        <v>99.35932060657998</v>
      </c>
      <c r="H69" s="75">
        <f t="shared" si="7"/>
        <v>1.2406034923409237</v>
      </c>
      <c r="I69" s="76">
        <f t="shared" si="7"/>
        <v>1.2821378099145204</v>
      </c>
    </row>
    <row r="70" spans="1:9" ht="12.75">
      <c r="A70" s="38" t="s">
        <v>54</v>
      </c>
      <c r="B70" s="64">
        <v>111988.8</v>
      </c>
      <c r="C70" s="56">
        <v>107817</v>
      </c>
      <c r="D70" s="65">
        <f t="shared" si="11"/>
        <v>96.27480605203377</v>
      </c>
      <c r="E70" s="64">
        <v>143956.1</v>
      </c>
      <c r="F70" s="56">
        <v>143561.9</v>
      </c>
      <c r="G70" s="65">
        <f t="shared" si="10"/>
        <v>99.72616651882066</v>
      </c>
      <c r="H70" s="49">
        <f t="shared" si="7"/>
        <v>1.285450866515223</v>
      </c>
      <c r="I70" s="50">
        <f t="shared" si="7"/>
        <v>1.3315330606490627</v>
      </c>
    </row>
    <row r="71" spans="1:9" ht="12.75">
      <c r="A71" s="38" t="s">
        <v>55</v>
      </c>
      <c r="B71" s="64">
        <v>39628.7</v>
      </c>
      <c r="C71" s="56">
        <v>37949</v>
      </c>
      <c r="D71" s="65">
        <f t="shared" si="11"/>
        <v>95.7614052441791</v>
      </c>
      <c r="E71" s="64">
        <v>44141.1</v>
      </c>
      <c r="F71" s="56">
        <v>43330.2</v>
      </c>
      <c r="G71" s="65">
        <f t="shared" si="10"/>
        <v>98.16293658291252</v>
      </c>
      <c r="H71" s="49">
        <f t="shared" si="7"/>
        <v>1.1138669701504214</v>
      </c>
      <c r="I71" s="50">
        <f t="shared" si="7"/>
        <v>1.1418008379667448</v>
      </c>
    </row>
    <row r="72" spans="1:9" ht="12.75" customHeight="1" hidden="1">
      <c r="A72" s="32" t="s">
        <v>67</v>
      </c>
      <c r="B72" s="63">
        <f>B73</f>
        <v>0</v>
      </c>
      <c r="C72" s="59">
        <f>C73</f>
        <v>0</v>
      </c>
      <c r="D72" s="62">
        <v>0</v>
      </c>
      <c r="E72" s="63"/>
      <c r="F72" s="59"/>
      <c r="G72" s="62"/>
      <c r="H72" s="47" t="e">
        <f t="shared" si="7"/>
        <v>#DIV/0!</v>
      </c>
      <c r="I72" s="48" t="e">
        <f t="shared" si="7"/>
        <v>#DIV/0!</v>
      </c>
    </row>
    <row r="73" spans="1:9" ht="12.75" customHeight="1" hidden="1">
      <c r="A73" s="38" t="s">
        <v>68</v>
      </c>
      <c r="B73" s="64">
        <v>0</v>
      </c>
      <c r="C73" s="56">
        <v>0</v>
      </c>
      <c r="D73" s="65">
        <v>0</v>
      </c>
      <c r="E73" s="64"/>
      <c r="F73" s="56"/>
      <c r="G73" s="65"/>
      <c r="H73" s="49" t="e">
        <f t="shared" si="7"/>
        <v>#DIV/0!</v>
      </c>
      <c r="I73" s="50" t="e">
        <f t="shared" si="7"/>
        <v>#DIV/0!</v>
      </c>
    </row>
    <row r="74" spans="1:9" ht="12.75">
      <c r="A74" s="77" t="s">
        <v>7</v>
      </c>
      <c r="B74" s="72">
        <f>B75+B76+B77+B78+B79</f>
        <v>179700.9</v>
      </c>
      <c r="C74" s="73">
        <f>C75+C76+C77+C78+C79</f>
        <v>178390.9</v>
      </c>
      <c r="D74" s="74">
        <f aca="true" t="shared" si="12" ref="D74:D85">C74/B74*100</f>
        <v>99.27101088530998</v>
      </c>
      <c r="E74" s="73">
        <f>E75+E76+E77+E78+E79</f>
        <v>267693.8</v>
      </c>
      <c r="F74" s="73">
        <f>F75+F76+F77+F78+F79</f>
        <v>265956.7</v>
      </c>
      <c r="G74" s="74">
        <f>F74/E74*100</f>
        <v>99.35108695083711</v>
      </c>
      <c r="H74" s="75">
        <f t="shared" si="7"/>
        <v>1.4896631012977675</v>
      </c>
      <c r="I74" s="76">
        <f t="shared" si="7"/>
        <v>1.4908647246019837</v>
      </c>
    </row>
    <row r="75" spans="1:9" ht="12.75">
      <c r="A75" s="38" t="s">
        <v>56</v>
      </c>
      <c r="B75" s="64">
        <v>6046.4</v>
      </c>
      <c r="C75" s="56">
        <v>6046.4</v>
      </c>
      <c r="D75" s="65">
        <f t="shared" si="12"/>
        <v>100</v>
      </c>
      <c r="E75" s="64">
        <v>6922.7</v>
      </c>
      <c r="F75" s="56">
        <v>6922.7</v>
      </c>
      <c r="G75" s="65">
        <f aca="true" t="shared" si="13" ref="G75:G83">F75/E75*100</f>
        <v>100</v>
      </c>
      <c r="H75" s="49">
        <f t="shared" si="7"/>
        <v>1.1449292140777985</v>
      </c>
      <c r="I75" s="50">
        <f t="shared" si="7"/>
        <v>1.1449292140777985</v>
      </c>
    </row>
    <row r="76" spans="1:9" ht="12.75">
      <c r="A76" s="38" t="s">
        <v>57</v>
      </c>
      <c r="B76" s="64">
        <v>96709</v>
      </c>
      <c r="C76" s="56">
        <v>96239.8</v>
      </c>
      <c r="D76" s="65">
        <f t="shared" si="12"/>
        <v>99.51483315927163</v>
      </c>
      <c r="E76" s="64">
        <v>135961.6</v>
      </c>
      <c r="F76" s="56">
        <v>135961.6</v>
      </c>
      <c r="G76" s="65">
        <f t="shared" si="13"/>
        <v>100</v>
      </c>
      <c r="H76" s="49">
        <f t="shared" si="7"/>
        <v>1.4058836302722602</v>
      </c>
      <c r="I76" s="50">
        <f t="shared" si="7"/>
        <v>1.412737765456703</v>
      </c>
    </row>
    <row r="77" spans="1:9" ht="12.75">
      <c r="A77" s="38" t="s">
        <v>58</v>
      </c>
      <c r="B77" s="64">
        <v>17935.9</v>
      </c>
      <c r="C77" s="56">
        <v>17920.6</v>
      </c>
      <c r="D77" s="65">
        <f t="shared" si="12"/>
        <v>99.91469622377464</v>
      </c>
      <c r="E77" s="64">
        <v>10276.8</v>
      </c>
      <c r="F77" s="56">
        <v>9825.9</v>
      </c>
      <c r="G77" s="65">
        <f t="shared" si="13"/>
        <v>95.61244745446054</v>
      </c>
      <c r="H77" s="49">
        <f t="shared" si="7"/>
        <v>0.5729737565441376</v>
      </c>
      <c r="I77" s="50">
        <f t="shared" si="7"/>
        <v>0.5483019541756414</v>
      </c>
    </row>
    <row r="78" spans="1:9" ht="12.75">
      <c r="A78" s="38" t="s">
        <v>59</v>
      </c>
      <c r="B78" s="64">
        <v>38861.9</v>
      </c>
      <c r="C78" s="56">
        <v>38075.9</v>
      </c>
      <c r="D78" s="65">
        <f t="shared" si="12"/>
        <v>97.97745349558308</v>
      </c>
      <c r="E78" s="64">
        <v>89029.4</v>
      </c>
      <c r="F78" s="56">
        <v>88434.7</v>
      </c>
      <c r="G78" s="65">
        <f t="shared" si="13"/>
        <v>99.33201841189539</v>
      </c>
      <c r="H78" s="49">
        <f t="shared" si="7"/>
        <v>2.290917325195114</v>
      </c>
      <c r="I78" s="50">
        <f t="shared" si="7"/>
        <v>2.3225898796876763</v>
      </c>
    </row>
    <row r="79" spans="1:9" ht="12.75">
      <c r="A79" s="38" t="s">
        <v>60</v>
      </c>
      <c r="B79" s="64">
        <v>20147.7</v>
      </c>
      <c r="C79" s="56">
        <v>20108.2</v>
      </c>
      <c r="D79" s="65">
        <f t="shared" si="12"/>
        <v>99.80394784516346</v>
      </c>
      <c r="E79" s="64">
        <v>25503.3</v>
      </c>
      <c r="F79" s="56">
        <v>24811.8</v>
      </c>
      <c r="G79" s="65">
        <f t="shared" si="13"/>
        <v>97.28858618296455</v>
      </c>
      <c r="H79" s="49">
        <f t="shared" si="7"/>
        <v>1.2658169418841851</v>
      </c>
      <c r="I79" s="50">
        <f t="shared" si="7"/>
        <v>1.2339145224336339</v>
      </c>
    </row>
    <row r="80" spans="1:9" ht="12.75">
      <c r="A80" s="77" t="s">
        <v>34</v>
      </c>
      <c r="B80" s="72">
        <f>B81+B82+B83</f>
        <v>22001.800000000003</v>
      </c>
      <c r="C80" s="73">
        <f>C81+C82+C83</f>
        <v>21475</v>
      </c>
      <c r="D80" s="74">
        <f t="shared" si="12"/>
        <v>97.60565044678161</v>
      </c>
      <c r="E80" s="73">
        <f>E81+E82+E83</f>
        <v>10257.8</v>
      </c>
      <c r="F80" s="73">
        <f>F81+F82+F83</f>
        <v>10257.8</v>
      </c>
      <c r="G80" s="74">
        <f>F80/E80*100</f>
        <v>100</v>
      </c>
      <c r="H80" s="75">
        <f t="shared" si="7"/>
        <v>0.4662254906416747</v>
      </c>
      <c r="I80" s="76">
        <f t="shared" si="7"/>
        <v>0.477662398137369</v>
      </c>
    </row>
    <row r="81" spans="1:9" ht="12.75">
      <c r="A81" s="38" t="s">
        <v>71</v>
      </c>
      <c r="B81" s="64">
        <v>12440.2</v>
      </c>
      <c r="C81" s="56">
        <v>12181.5</v>
      </c>
      <c r="D81" s="65">
        <f t="shared" si="12"/>
        <v>97.92045143968747</v>
      </c>
      <c r="E81" s="64">
        <v>1029.4</v>
      </c>
      <c r="F81" s="56">
        <v>1029.4</v>
      </c>
      <c r="G81" s="65">
        <f t="shared" si="13"/>
        <v>100</v>
      </c>
      <c r="H81" s="49">
        <f t="shared" si="7"/>
        <v>0.08274786578993908</v>
      </c>
      <c r="I81" s="50">
        <f t="shared" si="7"/>
        <v>0.08450519229979889</v>
      </c>
    </row>
    <row r="82" spans="1:9" ht="12.75">
      <c r="A82" s="38" t="s">
        <v>79</v>
      </c>
      <c r="B82" s="64">
        <v>4658.6</v>
      </c>
      <c r="C82" s="56">
        <v>4658.6</v>
      </c>
      <c r="D82" s="65">
        <f t="shared" si="12"/>
        <v>100</v>
      </c>
      <c r="E82" s="64">
        <v>9228.4</v>
      </c>
      <c r="F82" s="56">
        <v>9228.4</v>
      </c>
      <c r="G82" s="65">
        <f t="shared" si="13"/>
        <v>100</v>
      </c>
      <c r="H82" s="49">
        <f t="shared" si="7"/>
        <v>1.9809384793714848</v>
      </c>
      <c r="I82" s="50">
        <f t="shared" si="7"/>
        <v>1.9809384793714848</v>
      </c>
    </row>
    <row r="83" spans="1:9" ht="12.75">
      <c r="A83" s="38" t="s">
        <v>70</v>
      </c>
      <c r="B83" s="64">
        <v>4903</v>
      </c>
      <c r="C83" s="56">
        <v>4634.9</v>
      </c>
      <c r="D83" s="65">
        <f t="shared" si="12"/>
        <v>94.53191923312258</v>
      </c>
      <c r="E83" s="64">
        <v>0</v>
      </c>
      <c r="F83" s="56">
        <v>0</v>
      </c>
      <c r="G83" s="65" t="e">
        <f t="shared" si="13"/>
        <v>#DIV/0!</v>
      </c>
      <c r="H83" s="49">
        <f t="shared" si="7"/>
        <v>0</v>
      </c>
      <c r="I83" s="50">
        <f t="shared" si="7"/>
        <v>0</v>
      </c>
    </row>
    <row r="84" spans="1:9" ht="12.75">
      <c r="A84" s="77" t="s">
        <v>35</v>
      </c>
      <c r="B84" s="72">
        <v>4743</v>
      </c>
      <c r="C84" s="73">
        <v>4743</v>
      </c>
      <c r="D84" s="74">
        <f t="shared" si="12"/>
        <v>100</v>
      </c>
      <c r="E84" s="72">
        <v>3901.4</v>
      </c>
      <c r="F84" s="73">
        <v>3901.4</v>
      </c>
      <c r="G84" s="74">
        <f>F84/E84*100</f>
        <v>100</v>
      </c>
      <c r="H84" s="75">
        <f t="shared" si="7"/>
        <v>0.8225595614589922</v>
      </c>
      <c r="I84" s="76">
        <f t="shared" si="7"/>
        <v>0.8225595614589922</v>
      </c>
    </row>
    <row r="85" spans="1:9" ht="12.75">
      <c r="A85" s="78" t="s">
        <v>28</v>
      </c>
      <c r="B85" s="79">
        <f>B36+B45+B47+B50+B58+B63+B69+B74+B80+B84</f>
        <v>1698690.3</v>
      </c>
      <c r="C85" s="84">
        <f>C36+C45+C47+C50+C58+C63+C69+C72+C74+C80+C84</f>
        <v>1661321.7000000002</v>
      </c>
      <c r="D85" s="81">
        <f t="shared" si="12"/>
        <v>97.80015227025198</v>
      </c>
      <c r="E85" s="84">
        <f>E36+E45+E47+E50+E58+E63+E69+E72+E74+E80+E84</f>
        <v>1856998.5999999999</v>
      </c>
      <c r="F85" s="84">
        <f>F36+F45+F47+F50+F58+F63+F69+F72+F74+F80+F84</f>
        <v>1817125.1999999997</v>
      </c>
      <c r="G85" s="85">
        <f>F85/E85*100</f>
        <v>97.85280398165082</v>
      </c>
      <c r="H85" s="82">
        <f t="shared" si="7"/>
        <v>1.0931943274180114</v>
      </c>
      <c r="I85" s="83">
        <f t="shared" si="7"/>
        <v>1.0937828597555788</v>
      </c>
    </row>
    <row r="86" spans="1:9" ht="24.75" thickBot="1">
      <c r="A86" s="30" t="s">
        <v>29</v>
      </c>
      <c r="B86" s="68">
        <f>B34-B85</f>
        <v>-35679.09999999986</v>
      </c>
      <c r="C86" s="69">
        <f>C34-C85</f>
        <v>-10115.199999999953</v>
      </c>
      <c r="D86" s="70"/>
      <c r="E86" s="68">
        <f>E34-E85</f>
        <v>-8314.999999999767</v>
      </c>
      <c r="F86" s="69">
        <f>F34-F85</f>
        <v>2485.800000000745</v>
      </c>
      <c r="G86" s="70">
        <f>F86/E86*100</f>
        <v>-29.895369813599693</v>
      </c>
      <c r="H86" s="96">
        <f t="shared" si="7"/>
        <v>0.23304960046637385</v>
      </c>
      <c r="I86" s="51"/>
    </row>
    <row r="87" spans="1:7" ht="12.75">
      <c r="A87" s="4"/>
      <c r="B87" s="4"/>
      <c r="C87" s="4"/>
      <c r="D87" s="4"/>
      <c r="E87" s="26" t="s">
        <v>37</v>
      </c>
      <c r="F87" s="27"/>
      <c r="G87" s="1"/>
    </row>
    <row r="88" spans="1:7" ht="12.75">
      <c r="A88" s="4"/>
      <c r="B88" s="4"/>
      <c r="C88" s="4"/>
      <c r="D88" s="4"/>
      <c r="E88" s="11"/>
      <c r="F88" s="12"/>
      <c r="G88" s="1"/>
    </row>
    <row r="89" spans="1:7" ht="12.75">
      <c r="A89" s="13"/>
      <c r="B89" s="13"/>
      <c r="C89" s="13"/>
      <c r="D89" s="13"/>
      <c r="E89" s="14"/>
      <c r="F89" s="15"/>
      <c r="G89" s="1"/>
    </row>
    <row r="90" spans="1:10" ht="12.75">
      <c r="A90" s="16"/>
      <c r="B90" s="16"/>
      <c r="C90" s="16"/>
      <c r="D90" s="16"/>
      <c r="E90" s="17"/>
      <c r="F90" s="17"/>
      <c r="G90" s="1"/>
      <c r="J90" s="6"/>
    </row>
    <row r="91" spans="1:7" ht="12.75">
      <c r="A91" s="18"/>
      <c r="B91" s="18"/>
      <c r="C91" s="18"/>
      <c r="D91" s="18"/>
      <c r="E91" s="19"/>
      <c r="F91" s="19"/>
      <c r="G91" s="1"/>
    </row>
    <row r="92" spans="1:7" ht="12.75">
      <c r="A92" s="20"/>
      <c r="B92" s="20"/>
      <c r="C92" s="20"/>
      <c r="D92" s="20"/>
      <c r="E92" s="21"/>
      <c r="F92" s="21"/>
      <c r="G92" s="3"/>
    </row>
    <row r="93" spans="1:7" ht="12.75">
      <c r="A93" s="20"/>
      <c r="B93" s="20"/>
      <c r="C93" s="20"/>
      <c r="D93" s="20"/>
      <c r="E93" s="21"/>
      <c r="F93" s="21"/>
      <c r="G93" s="3"/>
    </row>
    <row r="94" spans="1:7" ht="12.75">
      <c r="A94" s="22"/>
      <c r="B94" s="22"/>
      <c r="C94" s="22"/>
      <c r="D94" s="22"/>
      <c r="E94" s="21"/>
      <c r="F94" s="21"/>
      <c r="G94" s="1"/>
    </row>
    <row r="95" spans="1:7" ht="12.75">
      <c r="A95" s="22"/>
      <c r="B95" s="22"/>
      <c r="C95" s="22"/>
      <c r="D95" s="22"/>
      <c r="E95" s="21"/>
      <c r="F95" s="21"/>
      <c r="G95" s="3"/>
    </row>
    <row r="96" spans="1:7" ht="12.75">
      <c r="A96" s="23"/>
      <c r="B96" s="23"/>
      <c r="C96" s="23"/>
      <c r="D96" s="23"/>
      <c r="E96" s="19"/>
      <c r="F96" s="19"/>
      <c r="G96" s="3"/>
    </row>
    <row r="97" spans="1:7" ht="12.75">
      <c r="A97" s="22"/>
      <c r="B97" s="22"/>
      <c r="C97" s="22"/>
      <c r="D97" s="22"/>
      <c r="E97" s="21"/>
      <c r="F97" s="21"/>
      <c r="G97" s="3"/>
    </row>
    <row r="98" spans="1:7" ht="12.75">
      <c r="A98" s="22"/>
      <c r="B98" s="22"/>
      <c r="C98" s="22"/>
      <c r="D98" s="22"/>
      <c r="E98" s="21"/>
      <c r="F98" s="24"/>
      <c r="G98" s="3"/>
    </row>
    <row r="99" spans="1:7" ht="12.75">
      <c r="A99" s="22"/>
      <c r="B99" s="22"/>
      <c r="C99" s="22"/>
      <c r="D99" s="22"/>
      <c r="E99" s="21"/>
      <c r="F99" s="24"/>
      <c r="G99" s="1"/>
    </row>
    <row r="100" spans="1:7" ht="15">
      <c r="A100" s="22"/>
      <c r="B100" s="22"/>
      <c r="C100" s="22"/>
      <c r="D100" s="22"/>
      <c r="E100" s="21"/>
      <c r="F100" s="24"/>
      <c r="G100" s="5"/>
    </row>
    <row r="101" spans="1:7" ht="15">
      <c r="A101" s="22"/>
      <c r="B101" s="22"/>
      <c r="C101" s="22"/>
      <c r="D101" s="22"/>
      <c r="E101" s="21"/>
      <c r="F101" s="24"/>
      <c r="G101" s="5"/>
    </row>
    <row r="102" spans="1:7" ht="15">
      <c r="A102" s="22"/>
      <c r="B102" s="22"/>
      <c r="C102" s="22"/>
      <c r="D102" s="22"/>
      <c r="E102" s="21"/>
      <c r="F102" s="24"/>
      <c r="G102" s="5"/>
    </row>
    <row r="103" spans="1:7" ht="15">
      <c r="A103" s="22"/>
      <c r="B103" s="22"/>
      <c r="C103" s="22"/>
      <c r="D103" s="22"/>
      <c r="E103" s="21"/>
      <c r="F103" s="24"/>
      <c r="G103" s="5"/>
    </row>
    <row r="104" spans="1:7" ht="15">
      <c r="A104" s="22"/>
      <c r="B104" s="22"/>
      <c r="C104" s="22"/>
      <c r="D104" s="22"/>
      <c r="E104" s="21"/>
      <c r="F104" s="24"/>
      <c r="G104" s="5"/>
    </row>
    <row r="105" spans="1:7" ht="15">
      <c r="A105" s="22"/>
      <c r="B105" s="22"/>
      <c r="C105" s="22"/>
      <c r="D105" s="22"/>
      <c r="E105" s="21"/>
      <c r="F105" s="24"/>
      <c r="G105" s="5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2024-01-12T09:42:44Z</dcterms:modified>
  <cp:category/>
  <cp:version/>
  <cp:contentType/>
  <cp:contentStatus/>
</cp:coreProperties>
</file>