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60" windowWidth="19035" windowHeight="10890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4525"/>
</workbook>
</file>

<file path=xl/calcChain.xml><?xml version="1.0" encoding="utf-8"?>
<calcChain xmlns="http://schemas.openxmlformats.org/spreadsheetml/2006/main">
  <c r="G150" i="1" l="1"/>
  <c r="G163" i="1"/>
  <c r="I173" i="1" l="1"/>
  <c r="H173" i="1"/>
  <c r="G173" i="1"/>
  <c r="G146" i="1"/>
  <c r="G144" i="1"/>
  <c r="G88" i="1"/>
  <c r="I109" i="1"/>
  <c r="H109" i="1"/>
  <c r="G110" i="1"/>
  <c r="G109" i="1"/>
  <c r="I90" i="1"/>
  <c r="H90" i="1"/>
  <c r="G90" i="1"/>
  <c r="G86" i="1"/>
  <c r="G66" i="1"/>
  <c r="G65" i="1" s="1"/>
  <c r="G145" i="1"/>
  <c r="G169" i="1"/>
  <c r="G168" i="1"/>
  <c r="G166" i="1"/>
  <c r="H84" i="1"/>
  <c r="I84" i="1"/>
  <c r="I79" i="1"/>
  <c r="I78" i="1"/>
  <c r="H79" i="1"/>
  <c r="H78" i="1"/>
  <c r="G79" i="1"/>
  <c r="G78" i="1" s="1"/>
  <c r="G172" i="1"/>
  <c r="G170" i="1"/>
  <c r="I166" i="1"/>
  <c r="H166" i="1"/>
  <c r="I164" i="1"/>
  <c r="H164" i="1"/>
  <c r="H147" i="1"/>
  <c r="H108" i="1"/>
  <c r="H107" i="1"/>
  <c r="H182" i="1" s="1"/>
  <c r="I150" i="1"/>
  <c r="H150" i="1"/>
  <c r="I165" i="1"/>
  <c r="H165" i="1"/>
  <c r="G128" i="1"/>
  <c r="G164" i="1"/>
  <c r="I168" i="1"/>
  <c r="H168" i="1"/>
  <c r="G165" i="1"/>
  <c r="I170" i="1"/>
  <c r="H170" i="1"/>
  <c r="I113" i="1"/>
  <c r="I112" i="1"/>
  <c r="H145" i="1"/>
  <c r="H112" i="1"/>
  <c r="I110" i="1"/>
  <c r="H110" i="1"/>
  <c r="I153" i="1"/>
  <c r="H153" i="1"/>
  <c r="I33" i="1"/>
  <c r="I32" i="1"/>
  <c r="H33" i="1"/>
  <c r="H32" i="1"/>
  <c r="G33" i="1"/>
  <c r="G32" i="1" s="1"/>
  <c r="I50" i="1"/>
  <c r="H50" i="1"/>
  <c r="G50" i="1"/>
  <c r="I73" i="1"/>
  <c r="I72" i="1"/>
  <c r="H73" i="1"/>
  <c r="H72" i="1"/>
  <c r="G73" i="1"/>
  <c r="G72" i="1"/>
  <c r="H66" i="1"/>
  <c r="H65" i="1"/>
  <c r="I66" i="1"/>
  <c r="I65" i="1"/>
  <c r="I58" i="1"/>
  <c r="H58" i="1"/>
  <c r="G58" i="1"/>
  <c r="H39" i="1"/>
  <c r="H38" i="1"/>
  <c r="I39" i="1"/>
  <c r="I38" i="1"/>
  <c r="G39" i="1"/>
  <c r="G38" i="1" s="1"/>
  <c r="I27" i="1"/>
  <c r="I26" i="1"/>
  <c r="H27" i="1"/>
  <c r="H26" i="1"/>
  <c r="G27" i="1"/>
  <c r="G26" i="1" s="1"/>
  <c r="I147" i="1"/>
  <c r="I108" i="1"/>
  <c r="I107" i="1"/>
  <c r="H25" i="1"/>
  <c r="I25" i="1"/>
  <c r="I182" i="1"/>
  <c r="G84" i="1"/>
  <c r="G112" i="1"/>
  <c r="G147" i="1"/>
  <c r="G108" i="1" s="1"/>
  <c r="G107" i="1" l="1"/>
  <c r="G25" i="1"/>
  <c r="G182" i="1" l="1"/>
</calcChain>
</file>

<file path=xl/comments1.xml><?xml version="1.0" encoding="utf-8"?>
<comments xmlns="http://schemas.openxmlformats.org/spreadsheetml/2006/main">
  <authors>
    <author>Петюкова</author>
  </authors>
  <commentList>
    <comment ref="E21" authorId="0">
      <text>
        <r>
          <rPr>
            <b/>
            <sz val="9"/>
            <color indexed="81"/>
            <rFont val="Tahoma"/>
            <family val="2"/>
            <charset val="204"/>
          </rPr>
          <t>Петюкова: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<sst xmlns="http://schemas.openxmlformats.org/spreadsheetml/2006/main" count="755" uniqueCount="434">
  <si>
    <t>БКД  74н
Код</t>
  </si>
  <si>
    <t>ЭД 74н
Код</t>
  </si>
  <si>
    <t>ПГ 74н
Код</t>
  </si>
  <si>
    <t>ЭК 74н
Код</t>
  </si>
  <si>
    <t>БКД  (74н)
Код</t>
  </si>
  <si>
    <t>ЭД (74н)
Код</t>
  </si>
  <si>
    <t>ПГ (74н)
Код</t>
  </si>
  <si>
    <t>ЭК (74н)
Код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</si>
  <si>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</si>
  <si>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Формула
Код</t>
  </si>
  <si>
    <t>Код</t>
  </si>
  <si>
    <t>89000000</t>
  </si>
  <si>
    <t>00</t>
  </si>
  <si>
    <t>0000</t>
  </si>
  <si>
    <t>000</t>
  </si>
  <si>
    <t>ВСЕГО ДОХОДОВ</t>
  </si>
  <si>
    <t>02</t>
  </si>
  <si>
    <t>10000000</t>
  </si>
  <si>
    <t>НАЛОГОВЫЕ И НЕНАЛОГОВЫЕ ДОХОДЫ</t>
  </si>
  <si>
    <t>1 00 00000 00 0000 000</t>
  </si>
  <si>
    <t>110</t>
  </si>
  <si>
    <t>10600000</t>
  </si>
  <si>
    <t>НАЛОГИ НА ИМУЩЕСТВО</t>
  </si>
  <si>
    <t>1 06 00000 00 0000 000</t>
  </si>
  <si>
    <t>11100000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</si>
  <si>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</si>
  <si>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</si>
  <si>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120</t>
  </si>
  <si>
    <t>11105000</t>
  </si>
  <si>
    <t>11105020</t>
  </si>
  <si>
    <t>11105022</t>
  </si>
  <si>
    <t>11400000</t>
  </si>
  <si>
    <t>ДОХОДЫ ОТ ПРОДАЖИ МАТЕРИАЛЬНЫХ И НЕМАТЕРИАЛЬНЫХ АКТИВОВ</t>
  </si>
  <si>
    <t>1 14 00000 00 0000 000</t>
  </si>
  <si>
    <t>11402000</t>
  </si>
  <si>
    <t>11402020</t>
  </si>
  <si>
    <t>410</t>
  </si>
  <si>
    <t>11406000</t>
  </si>
  <si>
    <t>430</t>
  </si>
  <si>
    <t>11406020</t>
  </si>
  <si>
    <t>11406022</t>
  </si>
  <si>
    <t>2020 год</t>
  </si>
  <si>
    <t>10100000</t>
  </si>
  <si>
    <t>НАЛОГИ НА ПРИБЫЛЬ, ДОХОДЫ</t>
  </si>
  <si>
    <t>1 01 00000 00 0000 000</t>
  </si>
  <si>
    <t>10102000</t>
  </si>
  <si>
    <t>01</t>
  </si>
  <si>
    <t>Налог на доходы физических лиц</t>
  </si>
  <si>
    <t>1 01 02000 01 0000 110</t>
  </si>
  <si>
    <t>10102010</t>
  </si>
  <si>
    <t>1 01 02010 01 0000 110</t>
  </si>
  <si>
    <t>10102020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</si>
  <si>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</si>
  <si>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</si>
  <si>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10102030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</si>
  <si>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</si>
  <si>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</si>
  <si>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>10102040</t>
  </si>
  <si>
    <t>1 01 02040 01 0000 110</t>
  </si>
  <si>
    <t>10500000</t>
  </si>
  <si>
    <t>НАЛОГИ НА СОВОКУПНЫЙ ДОХОД</t>
  </si>
  <si>
    <t>1 05 00000 00 0000 000</t>
  </si>
  <si>
    <t>10501000</t>
  </si>
  <si>
    <t>Налог, взимаемый в связи с применением упрощенной системы налогообложения</t>
  </si>
  <si>
    <t>1 05 01000 00 0000 110</t>
  </si>
  <si>
    <t>10501010</t>
  </si>
  <si>
    <t>Налог, взимаемый с налогоплательщиков, выбравших в качестве объекта налогообложения доходы</t>
  </si>
  <si>
    <t>1 05 01010 01 0000 110</t>
  </si>
  <si>
    <t>10501011</t>
  </si>
  <si>
    <t>1 05 01011 01 0000 110</t>
  </si>
  <si>
    <t>10501020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</si>
  <si>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</si>
  <si>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</si>
  <si>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10501021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</si>
  <si>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</si>
  <si>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</si>
  <si>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10604000</t>
  </si>
  <si>
    <t>Транспортный налог</t>
  </si>
  <si>
    <t>1 06 04000 02 0000 110</t>
  </si>
  <si>
    <t>10604011</t>
  </si>
  <si>
    <t>Транспортный налог с организаций</t>
  </si>
  <si>
    <t>1 06 04011 02 0000 110</t>
  </si>
  <si>
    <t>10604012</t>
  </si>
  <si>
    <t>Транспортный налог с физических лиц</t>
  </si>
  <si>
    <t>1 06 04012 02 0000 110</t>
  </si>
  <si>
    <t>10800000</t>
  </si>
  <si>
    <t>ГОСУДАРСТВЕННАЯ ПОШЛИНА</t>
  </si>
  <si>
    <t>1 08 00000 00 0000 000</t>
  </si>
  <si>
    <t>10807000</t>
  </si>
  <si>
    <t>10807080</t>
  </si>
  <si>
    <t>10807082</t>
  </si>
  <si>
    <t>1000</t>
  </si>
  <si>
    <t>10807110</t>
  </si>
  <si>
    <t>0103</t>
  </si>
  <si>
    <t>11200000</t>
  </si>
  <si>
    <t>ПЛАТЕЖИ ПРИ ПОЛЬЗОВАНИИ ПРИРОДНЫМИ РЕСУРСАМИ</t>
  </si>
  <si>
    <t>1 12 00000 00 0000 000</t>
  </si>
  <si>
    <t>11201000</t>
  </si>
  <si>
    <t>Плата за негативное воздействие на окружающую среду</t>
  </si>
  <si>
    <t>1 12 01000 01 0000 120</t>
  </si>
  <si>
    <t>11201010</t>
  </si>
  <si>
    <t>Плата за выбросы загрязняющих веществ в атмосферный воздух стационарными объектами</t>
  </si>
  <si>
    <t>1 12 01010 01 0000 120</t>
  </si>
  <si>
    <t>11201030</t>
  </si>
  <si>
    <t>Плата за сбросы загрязняющих веществ в водные объекты</t>
  </si>
  <si>
    <t>1 12 01030 01 0000 120</t>
  </si>
  <si>
    <t>11201040</t>
  </si>
  <si>
    <t>11300000</t>
  </si>
  <si>
    <t>ДОХОДЫ ОТ ОКАЗАНИЯ ПЛАТНЫХ УСЛУГ (РАБОТ) И КОМПЕНСАЦИИ ЗАТРАТ ГОСУДАРСТВА</t>
  </si>
  <si>
    <t>1 13 00000 00 0000 000</t>
  </si>
  <si>
    <t>130</t>
  </si>
  <si>
    <t>11301992</t>
  </si>
  <si>
    <t>0052</t>
  </si>
  <si>
    <t>11302992</t>
  </si>
  <si>
    <t>0004</t>
  </si>
  <si>
    <t>0005</t>
  </si>
  <si>
    <t>140</t>
  </si>
  <si>
    <t>11600000</t>
  </si>
  <si>
    <t>ШТРАФЫ, САНКЦИИ, ВОЗМЕЩЕНИЕ УЩЕРБА</t>
  </si>
  <si>
    <t>1 16 00000 00 0000 000</t>
  </si>
  <si>
    <t>11602000</t>
  </si>
  <si>
    <t>11602030</t>
  </si>
  <si>
    <t>11625080</t>
  </si>
  <si>
    <t>11625086</t>
  </si>
  <si>
    <t>6000</t>
  </si>
  <si>
    <t>11627000</t>
  </si>
  <si>
    <t>11646000</t>
  </si>
  <si>
    <t>11690020</t>
  </si>
  <si>
    <t>20000000</t>
  </si>
  <si>
    <t>БЕЗВОЗМЕЗДНЫЕ ПОСТУПЛЕНИЯ</t>
  </si>
  <si>
    <t>2 00 00000 00 0000 000</t>
  </si>
  <si>
    <t>20200000</t>
  </si>
  <si>
    <t>БЕЗВОЗМЕЗДНЫЕ ПОСТУПЛЕНИЯ ОТ ДРУГИХ БЮДЖЕТОВ БЮДЖЕТНОЙ СИСТЕМЫ РОССИЙСКОЙ ФЕДЕРАЦИИ</t>
  </si>
  <si>
    <t>2 02 00000 00 0000 000</t>
  </si>
  <si>
    <t>20210000</t>
  </si>
  <si>
    <t>Дотации бюджетам бюджетной системы Российской Федерации</t>
  </si>
  <si>
    <t>20215001</t>
  </si>
  <si>
    <t>20220000</t>
  </si>
  <si>
    <t>Субсидии бюджетам бюджетной системы Российской Федерации (межбюджетные субсидии)</t>
  </si>
  <si>
    <t>20225086</t>
  </si>
  <si>
    <t>Субсидии бюджетам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</si>
  <si>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</si>
  <si>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20225066</t>
  </si>
  <si>
    <t>Субсидии бюджетам субъектов Российской Федерации на подготовку управленческих кадров для организаций народного хозяйства Российской Федерации</t>
  </si>
  <si>
    <t>20225082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</si>
  <si>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</si>
  <si>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20225541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</si>
  <si>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</si>
  <si>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20225027</t>
  </si>
  <si>
    <t>Субсидии бюджетам на реализацию мероприятий государственной программы Российской Федерации «Доступная среда» на 2011 - 2020 годы</t>
  </si>
  <si>
    <t>Субсидии бюджетам субъектов Российской Федерации на реализацию мероприятий государственной программы Российской Федерации «Доступная среда» на 2011 - 2020 годы</t>
  </si>
  <si>
    <t>20225097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</si>
  <si>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</si>
  <si>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20225542</t>
  </si>
  <si>
    <t>Субсидии бюджетам субъектов Российской Федерации на повышение продуктивности в молочном скотоводстве</t>
  </si>
  <si>
    <t>20225543</t>
  </si>
  <si>
    <t>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</t>
  </si>
  <si>
    <t>20230000</t>
  </si>
  <si>
    <t>Субвенции бюджетам бюджетной системы Российской Федерации</t>
  </si>
  <si>
    <t>20235250</t>
  </si>
  <si>
    <t>20235220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</si>
  <si>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</si>
  <si>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20235120</t>
  </si>
  <si>
    <t>20235280</t>
  </si>
  <si>
    <t>20235118</t>
  </si>
  <si>
    <t>20235260</t>
  </si>
  <si>
    <t>20235270</t>
  </si>
  <si>
    <t>20235134</t>
  </si>
  <si>
    <t>Субвенции бюджетам субъектов Российской Федерации  на осуществление полномочий по обеспечению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1941 - 1945 годов»</t>
  </si>
  <si>
    <t>20235135</t>
  </si>
  <si>
    <t>20235380</t>
  </si>
  <si>
    <t>20235137</t>
  </si>
  <si>
    <t>20240000</t>
  </si>
  <si>
    <t>Иные межбюджетные трансферты</t>
  </si>
  <si>
    <t>20700000</t>
  </si>
  <si>
    <t>ПРОЧИЕ БЕЗВОЗМЕЗДНЫЕ ПОСТУПЛЕНИЯ</t>
  </si>
  <si>
    <t>2 07 00000 00 0000 000</t>
  </si>
  <si>
    <t>20702030</t>
  </si>
  <si>
    <t>0053</t>
  </si>
  <si>
    <t>Прочие безвозмездные поступления в бюджеты субъектов Российской Федерации (средства безвозмездных поступлений и иной приносящей доход деятельности)</t>
  </si>
  <si>
    <t>0009</t>
  </si>
  <si>
    <t>Прочие безвозмездные поступления в бюджеты субъектов Российской Федерации (прочие доходы)</t>
  </si>
  <si>
    <t>11201041</t>
  </si>
  <si>
    <t>Плата за размещение отходов производства</t>
  </si>
  <si>
    <t>1 12 01041 01 0000 120</t>
  </si>
  <si>
    <t>150</t>
  </si>
  <si>
    <t>2 02 10000 00 0000 150</t>
  </si>
  <si>
    <t>2 02 20000 00 0000 150</t>
  </si>
  <si>
    <t>2 02 25086 00 0000 150</t>
  </si>
  <si>
    <t>2 02 25086 02 0000 150</t>
  </si>
  <si>
    <t>2 02 25066 02 0000 150</t>
  </si>
  <si>
    <t>20225081</t>
  </si>
  <si>
    <t>Субсидии бюджетам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</si>
  <si>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2 02 25081 00 0000 150</t>
  </si>
  <si>
    <t>2 02 25082 02 0000 150</t>
  </si>
  <si>
    <t>2 02 25541 02 0000 150</t>
  </si>
  <si>
    <t>2 02 25027 00 0000 150</t>
  </si>
  <si>
    <t>2 02 25027 02 0000 150</t>
  </si>
  <si>
    <t>2 02 25097 00 0000 150</t>
  </si>
  <si>
    <t>20225028</t>
  </si>
  <si>
    <t xml:space="preserve">Субсидии бюджетам на поддержку региональных проектов в сфере информационных технологий
</t>
  </si>
  <si>
    <t>2 02 25028 00 0000 150</t>
  </si>
  <si>
    <t xml:space="preserve">Субсидии бюджетам субъектов Российской Федерации на поддержку региональных проектов в сфере информационных технологий
</t>
  </si>
  <si>
    <t>2 02 25028 02 0000 150</t>
  </si>
  <si>
    <t>20225527</t>
  </si>
  <si>
    <t>2 02 25542 02 0000 150</t>
  </si>
  <si>
    <t>2 02 25543 02 0000 150</t>
  </si>
  <si>
    <t>20225517</t>
  </si>
  <si>
    <t>20225497</t>
  </si>
  <si>
    <t>20225567</t>
  </si>
  <si>
    <t>20225021</t>
  </si>
  <si>
    <t>Субсидии бюджетам субъектов Российской Федерации на мероприятия по стимулированию программ развития жилищного строительства субъектов Российской Федерации</t>
  </si>
  <si>
    <t>2 02 25021 02 0000 150</t>
  </si>
  <si>
    <t>20225540</t>
  </si>
  <si>
    <t>Субсидии бюджетам субъектов Российской Федерации на реализацию мероприятий по повышению устойчивости жилых домов, основных объектов и систем жизнеобеспечения в сейсмических районах Российской Федерации</t>
  </si>
  <si>
    <t>2 02 25540 02 0000 150</t>
  </si>
  <si>
    <t>20225065</t>
  </si>
  <si>
    <t>Субсидии на реализацию мероприятий государственных программ (подпрограмм государственных программ) субъектов Российской Федерации в области использования и охраны водных объектов</t>
  </si>
  <si>
    <t>2 02 25065 00 0000 150</t>
  </si>
  <si>
    <t>Субсидии бюджетам субъектов Российской Федерации на реализацию мероприятий государственных программ (подпрограмм государственных программ) субъектов Российской Федерации в области использования и охраны водных объектов</t>
  </si>
  <si>
    <t>2 02 25065 02 0000 150</t>
  </si>
  <si>
    <t>2 02 30000 00 0000 150</t>
  </si>
  <si>
    <t>2 02 35220 00 0000 150</t>
  </si>
  <si>
    <t>2 02 35134 02 0000 150</t>
  </si>
  <si>
    <t>20235573</t>
  </si>
  <si>
    <t>2 02 40000 00 0000 150</t>
  </si>
  <si>
    <t>20245159</t>
  </si>
  <si>
    <t>2021 год</t>
  </si>
  <si>
    <t>Вариант=Б2019-2021 1 чтение;
Табл=Доходы свод;
ФинГод=1;
АДМ 74н=000;
доходы МБТ=00;</t>
  </si>
  <si>
    <t>Вариант=Б2019-2021 1 чтение;
Табл=Доходы свод;
ФинГод=2;
АДМ 74н=000;
доходы МБТ=00;</t>
  </si>
  <si>
    <t>Вариант=Б2019-2021 1 чтение;
Табл=Доходы свод;
ФинГод=3;
АДМ 74н=000;
доходы МБТ=00;</t>
  </si>
  <si>
    <t>Вариант=Б2019-2021 1 чтение;
Табл=Доходы_справочно;
Описание;</t>
  </si>
  <si>
    <t>Единый налог на вмененный доход для отдельных видов деятельности</t>
  </si>
  <si>
    <t>Единый сельскохозяйственный налог</t>
  </si>
  <si>
    <t>10502010 00 0000 000</t>
  </si>
  <si>
    <t xml:space="preserve"> 10502010 02 0000 000</t>
  </si>
  <si>
    <t xml:space="preserve"> 10503010 00 0000 000</t>
  </si>
  <si>
    <t>10503010 01 0000 000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</si>
  <si>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</si>
  <si>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выдачу разрешения на установку рекламной конструкции</t>
  </si>
  <si>
    <t xml:space="preserve"> 1 08 03010 01 0000 110</t>
  </si>
  <si>
    <t>1 08 07150 01 0000 110</t>
  </si>
  <si>
    <t>2 02 35135 05 0000 150</t>
  </si>
  <si>
    <t>2 02 35137 05 0000 150</t>
  </si>
  <si>
    <t>2 02 35220 05 0000 150</t>
  </si>
  <si>
    <t>2 02 35250 05 0000 150</t>
  </si>
  <si>
    <t>2 02 35084 05 0000 150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</si>
  <si>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 последующих детей до достижения ребенком возраста трех лет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</si>
  <si>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</si>
  <si>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</si>
  <si>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</si>
  <si>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оплату жилищно-коммунальных услуг отдельным категориям граждан</t>
  </si>
  <si>
    <t>2 07 02030 05 0018 150</t>
  </si>
  <si>
    <t>2 07 02030 05 0019 150</t>
  </si>
  <si>
    <t>2 07 02030 05 0053 150</t>
  </si>
  <si>
    <t>Прочие безвозмездные поступления в бюджеты субъектов Российской Федерации (мероприятия, посвященные празднованию Дня Победы)</t>
  </si>
  <si>
    <t>2 07 02030 05 0009 150</t>
  </si>
  <si>
    <t>Прочие безвозмездные поступления в бюджеты муниципальных районов(на развитие Крапивинского района)</t>
  </si>
  <si>
    <t>2 02 25555 05 0000 150</t>
  </si>
  <si>
    <t>2 02 25081 05 0000 150</t>
  </si>
  <si>
    <t>Субсидии бюджетам муниципальных районов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</si>
  <si>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2022 год</t>
  </si>
  <si>
    <t>Змельный налог</t>
  </si>
  <si>
    <t>1 06 01020 04 0000 110</t>
  </si>
  <si>
    <t>Налог, взимаемый в связи с применением патентной системы налогобложения, зачисляемый в бюджеты городских округов</t>
  </si>
  <si>
    <t>Налог на имущество физических лиц, взимаемый по ставкам, применяемым к объектам налогообложения, зачисляемый в бюджет городских округов</t>
  </si>
  <si>
    <t>1 06 06040 00 0000 110</t>
  </si>
  <si>
    <t>1 06 06042 04 0000 110</t>
  </si>
  <si>
    <t>Земельный налог с физических лиц, обладающих земельным участком, расположенным в границах городских округов</t>
  </si>
  <si>
    <t>1 06 06032 04 0000 110</t>
  </si>
  <si>
    <t>Земельный налог с организаций, обладающих земельным участком, расположенным в границах городских округов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</si>
  <si>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</si>
  <si>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</si>
  <si>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</si>
  <si>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</si>
  <si>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</si>
  <si>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</si>
  <si>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1 13 02994 04 0000 130</t>
  </si>
  <si>
    <t>Прочие доходы от компенсации затрат бюджетов городских округов</t>
  </si>
  <si>
    <t>1 13 02994 04 0003 130</t>
  </si>
  <si>
    <t>1 13 02994 04 0005 130</t>
  </si>
  <si>
    <t>1 13 02994 04 0006 130</t>
  </si>
  <si>
    <t>Прочие доходы от компенсации затрат бюджетов муниципальных районов(возврат дебиторской задолженности прошлых лет)</t>
  </si>
  <si>
    <t>Прочие доходы от компенсации затрат  бюджетов муниципальных районов (доходы от компенсации затрат бюджетов городских округов)</t>
  </si>
  <si>
    <t>Прочие доходы от компенсации затрат  бюджетов городских округов (поступление родительской платы за присмотр и уход за детьми в организациях дошкольного образования (по казенным учреждениям))</t>
  </si>
  <si>
    <t>Доходы от реализации иного имущества, находящегося в собственности городских округов (за исключением имущества муниципальных 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</si>
  <si>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1 14 02043 04 0000 410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</si>
  <si>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</si>
  <si>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</si>
  <si>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1 16 01053 01 0000 140</t>
  </si>
  <si>
    <t>1 16 01063 01 0000 140</t>
  </si>
  <si>
    <t>1 16 01073 01 0000 140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</si>
  <si>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</si>
  <si>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</si>
  <si>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</si>
  <si>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</si>
  <si>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</si>
  <si>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1 03 00000 00 0000 000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</si>
  <si>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</si>
  <si>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</si>
  <si>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1 03 020231 01 0000 110</t>
  </si>
  <si>
    <t>1 03 020241 01 0000 110</t>
  </si>
  <si>
    <t>1 03 020251 01 0000 110</t>
  </si>
  <si>
    <t>1 03 020261 01 0000 110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</si>
  <si>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</si>
  <si>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</si>
  <si>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</si>
  <si>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2 02 15001 04 0000 150</t>
  </si>
  <si>
    <t>Дотации бюджетам городских округов на выравнивание бюджетной обеспеченности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</si>
  <si>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</si>
  <si>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</si>
  <si>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2 02 35120 04 0000 150</t>
  </si>
  <si>
    <t>2 02 35118 04 0000 150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</si>
  <si>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</si>
  <si>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Прочие субсидии бюджетам городских округов</t>
  </si>
  <si>
    <t>2 02 29999 04 0000 150</t>
  </si>
  <si>
    <t>Субвенции бюджетам городских округов на обеспечение мер социальной поддержки реабилитированных лиц и лиц, признанных пострадавшими от политических репрессий</t>
  </si>
  <si>
    <t>2 02 30013 04 0000 150</t>
  </si>
  <si>
    <t>2 02 35082 04 0000 150</t>
  </si>
  <si>
    <t>2 02 35260 04 0000 150</t>
  </si>
  <si>
    <t>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</si>
  <si>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>2 02 35280 04 0000 150</t>
  </si>
  <si>
    <t>Субвенции бюджетам городских округов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</si>
  <si>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2 02 35380 04 0000 150</t>
  </si>
  <si>
    <t>Субвенции бюджетам городских округов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</si>
  <si>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2 02 35573 04 0000 150</t>
  </si>
  <si>
    <t>Субвенции бюджетам городских округов на выполнение полномочий Российской Федерации по осуществлению ежемесячной выплаты в связи с рождением (усыновлением) первого ребенка</t>
  </si>
  <si>
    <t>2 02 30029 04 0000 150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</si>
  <si>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</si>
  <si>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</si>
  <si>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2 02 30027 04 0000 150</t>
  </si>
  <si>
    <t>Субвенции бюджетам городских округов на содержание ребенка в семье опекуна и приемной семье, а так же вознаграждение, причитающееся приемному родителю</t>
  </si>
  <si>
    <t>2 02 35270 04 0000 150</t>
  </si>
  <si>
    <t xml:space="preserve">Субвенции бюджетам городских округов на выплату единовременного пособия беременной жене военнослужащего, проходящего военную службу по призыву, а также ежемесячного  пособия на ребенка военнослужащего, проходящего военную службу по призыву </t>
  </si>
  <si>
    <t xml:space="preserve"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
</t>
  </si>
  <si>
    <t>Субсидии бюджетам городских округов на софинансирование капитальных вложений в объекты муниципальной собственности</t>
  </si>
  <si>
    <t>2 02 20041 04 0000 150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</si>
  <si>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</si>
  <si>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2 02 25097 04 0000 150</t>
  </si>
  <si>
    <t>Субсидии бюджетам городских округов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</si>
  <si>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2 02 25519 04 0000 150</t>
  </si>
  <si>
    <t xml:space="preserve">Субсидии бюджетам муниципальных районов на поддержку отрасли культуры
</t>
  </si>
  <si>
    <t>Приложение 3</t>
  </si>
  <si>
    <t>тыс. рублей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</si>
  <si>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</si>
  <si>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автономных учреждений, а так же имущества муниципальных унитарных предприятий, в том числе казенных)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</si>
  <si>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</si>
  <si>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1 11 05000 00 0000 000</t>
  </si>
  <si>
    <t>Крапивинского муниципального района</t>
  </si>
  <si>
    <t xml:space="preserve"> «О бюджете Крапивинского муниципального округа</t>
  </si>
  <si>
    <t>на 2020 год и на плановый период 2021 и 2022 годов»</t>
  </si>
  <si>
    <t xml:space="preserve">к  Решению Совета народных  депутатов                                                                            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</si>
  <si>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и 228 Налогового кодекса Российской Федерации</t>
    </r>
  </si>
  <si>
    <r>
  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Налогового кодекса Российской Федерации</t>
    </r>
  </si>
  <si>
    <t>Прогнозируемые доходы  бюджета Крапивинского муниципального округа на 2020 год</t>
  </si>
  <si>
    <t xml:space="preserve"> и на плановый период 2021 и 2022 годов</t>
  </si>
  <si>
    <t>Прочие безвозмездные поступления в бюджеты городских округов</t>
  </si>
  <si>
    <t>2 02 20077 04 0000 150</t>
  </si>
  <si>
    <t>2 07 04050 04 0000 150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</si>
  <si>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</si>
  <si>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2 02 25027 04 0000 150</t>
  </si>
  <si>
    <t>Субсидии бюджетам городских округов на реализацию мероприятий государственной программы Российской Федерации "Доступная среда"</t>
  </si>
  <si>
    <t>2 02 25467 04 0000 150</t>
  </si>
  <si>
    <t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</si>
  <si>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</si>
  <si>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</si>
  <si>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2 02 25163 04 0000 150</t>
  </si>
  <si>
    <t>Субсидии бюджетам городских поселений на создание системы долговременного ухода за гражданами пожилого возраста и инвалидами</t>
  </si>
  <si>
    <t>1 03 020000 01 0000 110</t>
  </si>
  <si>
    <t>к решению Совета народных  депутатов Крапивинского муниципального округа</t>
  </si>
  <si>
    <t xml:space="preserve">«О внесении изменений в решение </t>
  </si>
  <si>
    <t xml:space="preserve">Совета народных депутатов Крапивинского муниципального района </t>
  </si>
  <si>
    <t xml:space="preserve"> от 16.12.2019  № 228 «О бюджете Крапивинского муниципального  округа</t>
  </si>
  <si>
    <t>2 07 04020 04 0300 150</t>
  </si>
  <si>
    <t>Поступления от денежных пожертвований, предоставляемых физическими лицами получателям средств бюджетов городских округов (на реализацию проектов инициативного бюджетирования «Твой Кузбасс-твоя инициатива» в Кемеровской области)</t>
  </si>
  <si>
    <t>2 07 04050 04 0300 150</t>
  </si>
  <si>
    <t>Прочие безвозмездные поступления в бюджеты городских округов (на реализацию проектов инициативного бюджетирования «Твой Кузбасс-твоя инициатива» в Кемеровской области)</t>
  </si>
  <si>
    <t>Субсидии бюджетам городских округов на реализацию мероприятий по обеспечению жильем молодых семей</t>
  </si>
  <si>
    <t>2 02 25497 04 0000 150</t>
  </si>
  <si>
    <t>от 16.12.2019 № 228</t>
  </si>
  <si>
    <t xml:space="preserve"> 10504010 00 0000 000</t>
  </si>
  <si>
    <t xml:space="preserve"> 10504010 02 0000 000</t>
  </si>
  <si>
    <t>2 02 25491 04 0000 150</t>
  </si>
  <si>
    <t>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</si>
  <si>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2 02 45303 04 0000 150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</si>
  <si>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</si>
  <si>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2 02 25576 04 0000 150</t>
  </si>
  <si>
    <t>Субсидии бюджетам городских округов на обеспечение комплексного развития сельских территорий</t>
  </si>
  <si>
    <t>2 02 35469 04 0000 150</t>
  </si>
  <si>
    <t>2 02 39001 04 0000 150</t>
  </si>
  <si>
    <t>Субвенции бюджетам городских округов за счет средств резервного фонда Правительства Российской Федерации</t>
  </si>
  <si>
    <t>2 02 49999 04 0000 150</t>
  </si>
  <si>
    <t>Прочие межбюджетные трансферты, передаваемые бюджетам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</si>
  <si>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автономных учреждений, а также земельных участков муниципальных унитпрных предприятий, в том числе казенных)</t>
  </si>
  <si>
    <t>1 16 01083 01 0000 140</t>
  </si>
  <si>
    <t>1 16 01143 01 0000 140</t>
  </si>
  <si>
    <t>1 16 01153 01 0000 140</t>
  </si>
  <si>
    <t>1 16 01193 01 0000 140</t>
  </si>
  <si>
    <t>1 16 01203 01 0000 140</t>
  </si>
  <si>
    <t>1 16 07090 04 0000 140</t>
  </si>
  <si>
    <t>1 16 10123 01 0000 140</t>
  </si>
  <si>
    <t>1 16 10129 01 0000 140</t>
  </si>
  <si>
    <t>1 16 11050 01 0000 140</t>
  </si>
  <si>
    <t>1 17 00000 00 0000 000</t>
  </si>
  <si>
    <t>ПРОЧИЕ НЕНАЛОГОВЫЕ ДОХОДЫ</t>
  </si>
  <si>
    <t>Прочие неналоговые доходы бюджетов городских округов</t>
  </si>
  <si>
    <t xml:space="preserve">Административные штрафы, установленные Главой 8
КоАП РФ, за административные правонарушения в
области охраны окружающей среды и
природопользования, налагаемые мировыми судьями
</t>
  </si>
  <si>
    <t>Административные штрафы, установленные Главой
14 КоАП РФ, за административные правонарушения
в области предпринимательской деятельности и
деятельности саморегулируемых организаций,
налагаемые мировыми судьями</t>
  </si>
  <si>
    <t>Административные штрафы, установленные Главой
15 КоАП РФ, за административные правонарушения
в области финансов, налогов и сборов, страхования,
рынка ценных бумаг</t>
  </si>
  <si>
    <t xml:space="preserve"> Административные штрафы, установленные Главой
19 КоАП РФ, за административные правонарушения
против порядка управления, налагаемые мировыми
судьями</t>
  </si>
  <si>
    <t>Административные штрафы, установленные Главой
20 КоАП РФ, за административные правонарушения,
посягающие на общественный порядок и
общественную безопасность, налагаемые мировыми
судьями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</si>
  <si>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</si>
  <si>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</si>
  <si>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</si>
  <si>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</si>
  <si>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2 02 25304 04 0000 150</t>
  </si>
  <si>
    <t>2 02 25527 04 0000 150</t>
  </si>
  <si>
    <t>Субсидии бюджетам городских округов на государственную поддержку малого и среднего предпринимательства в субьектах Российской Федерации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</si>
  <si>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</si>
  <si>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Прочие безвозмездные поступления в бюджеты городских округов (прочие доходы)</t>
  </si>
  <si>
    <t>Приложение 2</t>
  </si>
  <si>
    <t xml:space="preserve"> от ________________2020  № _________</t>
  </si>
  <si>
    <t xml:space="preserve"> 1 17 05040 04 0000 180</t>
  </si>
  <si>
    <t>1 11 05024 04 0000 120</t>
  </si>
  <si>
    <t xml:space="preserve">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</si>
  <si>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</si>
  <si>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</si>
  <si>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1 16 01173 01 0000 140</t>
  </si>
  <si>
    <t>Административные штрафы, установленные Главой 17 КоАП РФ, за административные правонарушения, посягающие на институты государственной власти, налагаемые мировыми судьями</t>
  </si>
  <si>
    <t>Субвенции бюджетам городских округов на проведениеи всероссийской переписи населения 2020 года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</si>
  <si>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</si>
  <si>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</si>
  <si>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</si>
  <si>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2 07 04050 04 0009 150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</si>
</sst>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9" x14ac:knownFonts="1">
    <font>
      <sz val="10"/>
      <name val="Arial Cyr"/>
      <charset val="204"/>
    </font>
    <font>
      <sz val="8"/>
      <name val="Arial Cyr"/>
      <charset val="204"/>
    </font>
    <font>
      <i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G Times"/>
      <family val="1"/>
    </font>
    <font>
      <b/>
      <sz val="12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4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63">
    <xf numFmtId="0" fontId="0" fillId="0" borderId="0" xfId="0"/>
    <xf numFmtId="49" fontId="2" fillId="0" borderId="0" xfId="0" quotePrefix="1" applyNumberFormat="1" applyFont="1" applyAlignment="1">
      <alignment vertical="top" wrapText="1"/>
    </xf>
    <xf numFmtId="49" fontId="2" fillId="0" borderId="0" xfId="0" quotePrefix="1" applyNumberFormat="1" applyFont="1" applyAlignment="1">
      <alignment horizontal="center" vertical="top" wrapText="1"/>
    </xf>
    <xf numFmtId="0" fontId="2" fillId="0" borderId="0" xfId="0" quotePrefix="1" applyFont="1" applyAlignment="1">
      <alignment vertical="top" wrapText="1"/>
    </xf>
    <xf numFmtId="0" fontId="2" fillId="0" borderId="0" xfId="0" applyFont="1" applyAlignment="1">
      <alignment vertical="top" wrapText="1"/>
    </xf>
    <xf numFmtId="49" fontId="3" fillId="0" borderId="0" xfId="0" applyNumberFormat="1" applyFont="1" applyAlignment="1">
      <alignment vertical="top"/>
    </xf>
    <xf numFmtId="49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0" fontId="3" fillId="0" borderId="0" xfId="0" applyFont="1" applyAlignment="1">
      <alignment vertical="top"/>
    </xf>
    <xf numFmtId="49" fontId="3" fillId="0" borderId="0" xfId="0" applyNumberFormat="1" applyFont="1" applyBorder="1" applyAlignment="1">
      <alignment horizontal="center" vertical="top"/>
    </xf>
    <xf numFmtId="0" fontId="3" fillId="0" borderId="0" xfId="0" applyFont="1" applyBorder="1" applyAlignment="1">
      <alignment vertical="top" wrapText="1"/>
    </xf>
    <xf numFmtId="49" fontId="4" fillId="0" borderId="0" xfId="0" quotePrefix="1" applyNumberFormat="1" applyFont="1" applyAlignment="1">
      <alignment vertical="top" wrapText="1"/>
    </xf>
    <xf numFmtId="0" fontId="4" fillId="0" borderId="0" xfId="0" applyFont="1" applyAlignment="1">
      <alignment vertical="top" wrapText="1"/>
    </xf>
    <xf numFmtId="49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49" fontId="3" fillId="0" borderId="0" xfId="0" applyNumberFormat="1" applyFont="1" applyAlignment="1">
      <alignment horizontal="center" vertical="top"/>
    </xf>
    <xf numFmtId="3" fontId="2" fillId="0" borderId="0" xfId="0" quotePrefix="1" applyNumberFormat="1" applyFont="1" applyAlignment="1">
      <alignment vertical="top" wrapText="1"/>
    </xf>
    <xf numFmtId="3" fontId="3" fillId="0" borderId="2" xfId="0" applyNumberFormat="1" applyFont="1" applyBorder="1" applyAlignment="1">
      <alignment horizontal="left" vertical="top" indent="2"/>
    </xf>
    <xf numFmtId="3" fontId="3" fillId="0" borderId="1" xfId="0" applyNumberFormat="1" applyFont="1" applyBorder="1" applyAlignment="1">
      <alignment horizontal="left" vertical="center" indent="2"/>
    </xf>
    <xf numFmtId="3" fontId="3" fillId="0" borderId="0" xfId="0" applyNumberFormat="1" applyFont="1" applyBorder="1" applyAlignment="1">
      <alignment horizontal="left" vertical="top" indent="2"/>
    </xf>
    <xf numFmtId="3" fontId="3" fillId="0" borderId="0" xfId="0" applyNumberFormat="1" applyFont="1" applyAlignment="1">
      <alignment vertical="top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17" fillId="0" borderId="1" xfId="0" applyNumberFormat="1" applyFont="1" applyBorder="1" applyAlignment="1">
      <alignment vertical="center" wrapText="1"/>
    </xf>
    <xf numFmtId="0" fontId="7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17" fillId="0" borderId="1" xfId="0" applyNumberFormat="1" applyFont="1" applyFill="1" applyBorder="1" applyAlignment="1">
      <alignment vertical="center" wrapText="1"/>
    </xf>
    <xf numFmtId="49" fontId="6" fillId="0" borderId="0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right" wrapText="1"/>
    </xf>
    <xf numFmtId="49" fontId="6" fillId="0" borderId="0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top"/>
    </xf>
    <xf numFmtId="164" fontId="9" fillId="0" borderId="1" xfId="0" applyNumberFormat="1" applyFont="1" applyBorder="1" applyAlignment="1">
      <alignment horizontal="right" vertical="center" indent="2"/>
    </xf>
    <xf numFmtId="49" fontId="7" fillId="0" borderId="1" xfId="0" applyNumberFormat="1" applyFont="1" applyBorder="1" applyAlignment="1">
      <alignment horizontal="center" vertical="top"/>
    </xf>
    <xf numFmtId="164" fontId="7" fillId="0" borderId="1" xfId="0" applyNumberFormat="1" applyFont="1" applyBorder="1" applyAlignment="1">
      <alignment horizontal="right" vertical="center" indent="2"/>
    </xf>
    <xf numFmtId="0" fontId="7" fillId="0" borderId="1" xfId="0" applyNumberFormat="1" applyFont="1" applyBorder="1" applyAlignment="1">
      <alignment vertical="top" wrapText="1"/>
    </xf>
    <xf numFmtId="164" fontId="11" fillId="0" borderId="1" xfId="0" applyNumberFormat="1" applyFont="1" applyBorder="1" applyAlignment="1">
      <alignment horizontal="right" vertical="center" indent="2"/>
    </xf>
    <xf numFmtId="49" fontId="7" fillId="0" borderId="1" xfId="0" applyNumberFormat="1" applyFont="1" applyFill="1" applyBorder="1" applyAlignment="1">
      <alignment horizontal="center" vertical="top"/>
    </xf>
    <xf numFmtId="164" fontId="7" fillId="0" borderId="1" xfId="0" applyNumberFormat="1" applyFont="1" applyFill="1" applyBorder="1" applyAlignment="1">
      <alignment horizontal="right" vertical="center" indent="2"/>
    </xf>
    <xf numFmtId="49" fontId="9" fillId="0" borderId="1" xfId="0" applyNumberFormat="1" applyFont="1" applyFill="1" applyBorder="1" applyAlignment="1">
      <alignment horizontal="center" vertical="top"/>
    </xf>
    <xf numFmtId="164" fontId="9" fillId="0" borderId="1" xfId="0" applyNumberFormat="1" applyFont="1" applyFill="1" applyBorder="1" applyAlignment="1">
      <alignment horizontal="right" vertical="center" indent="2"/>
    </xf>
    <xf numFmtId="3" fontId="6" fillId="0" borderId="0" xfId="0" applyNumberFormat="1" applyFont="1" applyAlignment="1">
      <alignment horizontal="right" vertical="top" wrapText="1"/>
    </xf>
    <xf numFmtId="0" fontId="18" fillId="0" borderId="0" xfId="0" applyFont="1" applyAlignment="1">
      <alignment horizontal="justify" vertical="center" wrapText="1"/>
    </xf>
    <xf numFmtId="0" fontId="8" fillId="0" borderId="1" xfId="0" applyNumberFormat="1" applyFont="1" applyFill="1" applyBorder="1" applyAlignment="1">
      <alignment horizontal="justify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justify" vertical="center" wrapText="1"/>
    </xf>
    <xf numFmtId="3" fontId="3" fillId="0" borderId="0" xfId="0" applyNumberFormat="1" applyFont="1" applyBorder="1" applyAlignment="1">
      <alignment horizontal="right" vertical="top"/>
    </xf>
    <xf numFmtId="0" fontId="15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7" fillId="0" borderId="1" xfId="1" applyNumberFormat="1" applyFont="1" applyFill="1" applyBorder="1" applyAlignment="1">
      <alignment horizontal="justify" vertical="center" wrapText="1"/>
    </xf>
    <xf numFmtId="49" fontId="9" fillId="0" borderId="1" xfId="0" quotePrefix="1" applyNumberFormat="1" applyFont="1" applyBorder="1" applyAlignment="1">
      <alignment horizontal="center" vertical="top" wrapText="1"/>
    </xf>
    <xf numFmtId="0" fontId="9" fillId="0" borderId="1" xfId="0" quotePrefix="1" applyFont="1" applyBorder="1" applyAlignment="1">
      <alignment horizontal="center" vertical="top" wrapText="1"/>
    </xf>
    <xf numFmtId="3" fontId="9" fillId="0" borderId="1" xfId="0" quotePrefix="1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left" vertical="top"/>
    </xf>
    <xf numFmtId="0" fontId="12" fillId="0" borderId="1" xfId="0" applyFont="1" applyBorder="1" applyAlignment="1">
      <alignment horizontal="left" vertical="top"/>
    </xf>
    <xf numFmtId="49" fontId="5" fillId="0" borderId="0" xfId="0" applyNumberFormat="1" applyFont="1" applyAlignment="1">
      <alignment horizontal="center" wrapText="1"/>
    </xf>
    <xf numFmtId="0" fontId="5" fillId="0" borderId="0" xfId="0" applyFont="1" applyAlignment="1">
      <alignment horizontal="center" wrapText="1"/>
    </xf>
    <xf numFmtId="3" fontId="3" fillId="0" borderId="0" xfId="0" applyNumberFormat="1" applyFont="1" applyBorder="1" applyAlignment="1">
      <alignment horizontal="right" vertical="top"/>
    </xf>
    <xf numFmtId="3" fontId="6" fillId="0" borderId="0" xfId="0" applyNumberFormat="1" applyFont="1" applyBorder="1" applyAlignment="1">
      <alignment horizontal="right"/>
    </xf>
    <xf numFmtId="0" fontId="6" fillId="0" borderId="0" xfId="0" applyFont="1" applyBorder="1" applyAlignment="1">
      <alignment horizontal="right" vertical="center" wrapText="1"/>
    </xf>
    <xf numFmtId="0" fontId="6" fillId="0" borderId="0" xfId="0" applyFont="1" applyBorder="1" applyAlignment="1">
      <alignment horizontal="right" wrapText="1"/>
    </xf>
    <xf numFmtId="49" fontId="5" fillId="0" borderId="0" xfId="0" applyNumberFormat="1" applyFont="1" applyBorder="1" applyAlignment="1">
      <alignment horizontal="center"/>
    </xf>
  </cellXfs>
  <cellStyles count="2">
    <cellStyle name="Гиперссылка" xfId="1" builtinId="8"/>
    <cellStyle name="Обычный" xfId="0" builtinId="0"/>
  </cellStyles>
  <dxfs count="20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/>
  <dimension ref="A1:I182"/>
  <sheetViews>
    <sheetView tabSelected="1" topLeftCell="E169" zoomScale="75" zoomScaleNormal="75" workbookViewId="0">
      <selection activeCell="G180" sqref="G180"/>
    </sheetView>
  </sheetViews>
  <sheetFormatPr defaultRowHeight="16.5" x14ac:dyDescent="0.2"/>
  <cols>
    <col min="1" max="4" width="0" style="5" hidden="1" customWidth="1"/>
    <col min="5" max="5" width="27" style="15" customWidth="1"/>
    <col min="6" max="6" width="69.28515625" style="8" customWidth="1"/>
    <col min="7" max="7" width="17.85546875" style="20" customWidth="1"/>
    <col min="8" max="8" width="16.85546875" style="20" customWidth="1"/>
    <col min="9" max="9" width="17.5703125" style="20" customWidth="1"/>
    <col min="10" max="16384" width="9.140625" style="8"/>
  </cols>
  <sheetData>
    <row r="1" spans="1:9" s="4" customFormat="1" ht="165" hidden="1" x14ac:dyDescent="0.2">
      <c r="A1" s="1" t="s">
        <v>0</v>
      </c>
      <c r="B1" s="1" t="s">
        <v>1</v>
      </c>
      <c r="C1" s="1" t="s">
        <v>2</v>
      </c>
      <c r="D1" s="1" t="s">
        <v>3</v>
      </c>
      <c r="E1" s="2" t="s">
        <v>9</v>
      </c>
      <c r="F1" s="3" t="s">
        <v>231</v>
      </c>
      <c r="G1" s="16" t="s">
        <v>228</v>
      </c>
      <c r="H1" s="16" t="s">
        <v>229</v>
      </c>
      <c r="I1" s="16" t="s">
        <v>230</v>
      </c>
    </row>
    <row r="2" spans="1:9" hidden="1" x14ac:dyDescent="0.2">
      <c r="E2" s="6"/>
      <c r="F2" s="7"/>
      <c r="G2" s="17"/>
      <c r="H2" s="17"/>
      <c r="I2" s="17"/>
    </row>
    <row r="3" spans="1:9" hidden="1" x14ac:dyDescent="0.2">
      <c r="E3" s="6"/>
      <c r="F3" s="7"/>
      <c r="G3" s="18"/>
      <c r="H3" s="18"/>
      <c r="I3" s="18"/>
    </row>
    <row r="4" spans="1:9" ht="18.75" hidden="1" customHeight="1" x14ac:dyDescent="0.2">
      <c r="E4" s="9"/>
      <c r="F4" s="10"/>
      <c r="G4" s="58"/>
      <c r="H4" s="58"/>
      <c r="I4" s="58"/>
    </row>
    <row r="5" spans="1:9" ht="18.75" customHeight="1" x14ac:dyDescent="0.2">
      <c r="E5" s="9"/>
      <c r="F5" s="10"/>
      <c r="G5" s="47"/>
      <c r="H5" s="47"/>
      <c r="I5" s="48" t="s">
        <v>420</v>
      </c>
    </row>
    <row r="6" spans="1:9" ht="18.75" customHeight="1" x14ac:dyDescent="0.2">
      <c r="E6" s="9"/>
      <c r="F6" s="10"/>
      <c r="G6" s="47"/>
      <c r="H6" s="47"/>
      <c r="I6" s="49" t="s">
        <v>369</v>
      </c>
    </row>
    <row r="7" spans="1:9" ht="18.75" customHeight="1" x14ac:dyDescent="0.2">
      <c r="E7" s="9"/>
      <c r="F7" s="10"/>
      <c r="G7" s="47"/>
      <c r="H7" s="47"/>
      <c r="I7" s="49" t="s">
        <v>421</v>
      </c>
    </row>
    <row r="8" spans="1:9" ht="18.75" customHeight="1" x14ac:dyDescent="0.2">
      <c r="E8" s="9"/>
      <c r="F8" s="10"/>
      <c r="G8" s="47"/>
      <c r="H8" s="47"/>
      <c r="I8" s="49" t="s">
        <v>370</v>
      </c>
    </row>
    <row r="9" spans="1:9" ht="18.75" customHeight="1" x14ac:dyDescent="0.2">
      <c r="E9" s="9"/>
      <c r="F9" s="10"/>
      <c r="G9" s="47"/>
      <c r="H9" s="47"/>
      <c r="I9" s="49" t="s">
        <v>371</v>
      </c>
    </row>
    <row r="10" spans="1:9" ht="18.75" customHeight="1" x14ac:dyDescent="0.2">
      <c r="E10" s="9"/>
      <c r="F10" s="10"/>
      <c r="G10" s="47"/>
      <c r="H10" s="47"/>
      <c r="I10" s="49" t="s">
        <v>372</v>
      </c>
    </row>
    <row r="11" spans="1:9" ht="18.75" customHeight="1" x14ac:dyDescent="0.2">
      <c r="E11" s="9"/>
      <c r="F11" s="10"/>
      <c r="G11" s="47"/>
      <c r="H11" s="47"/>
      <c r="I11" s="49" t="s">
        <v>350</v>
      </c>
    </row>
    <row r="12" spans="1:9" ht="18.75" customHeight="1" x14ac:dyDescent="0.2">
      <c r="E12" s="9"/>
      <c r="F12" s="10"/>
      <c r="G12" s="47"/>
      <c r="H12" s="47"/>
      <c r="I12" s="47"/>
    </row>
    <row r="13" spans="1:9" ht="18.75" customHeight="1" x14ac:dyDescent="0.2">
      <c r="E13" s="9"/>
      <c r="F13" s="10"/>
      <c r="G13" s="47"/>
      <c r="H13" s="47"/>
      <c r="I13" s="47"/>
    </row>
    <row r="14" spans="1:9" ht="18.75" customHeight="1" x14ac:dyDescent="0.2">
      <c r="E14" s="29"/>
      <c r="F14" s="60" t="s">
        <v>342</v>
      </c>
      <c r="G14" s="60"/>
      <c r="H14" s="60"/>
      <c r="I14" s="60"/>
    </row>
    <row r="15" spans="1:9" ht="18.75" customHeight="1" x14ac:dyDescent="0.3">
      <c r="E15" s="29"/>
      <c r="F15" s="61" t="s">
        <v>351</v>
      </c>
      <c r="G15" s="61"/>
      <c r="H15" s="61"/>
      <c r="I15" s="61"/>
    </row>
    <row r="16" spans="1:9" ht="20.25" customHeight="1" x14ac:dyDescent="0.3">
      <c r="E16" s="30"/>
      <c r="F16" s="61" t="s">
        <v>348</v>
      </c>
      <c r="G16" s="61"/>
      <c r="H16" s="61"/>
      <c r="I16" s="61"/>
    </row>
    <row r="17" spans="1:9" ht="18" customHeight="1" x14ac:dyDescent="0.3">
      <c r="E17" s="30"/>
      <c r="F17" s="61" t="s">
        <v>349</v>
      </c>
      <c r="G17" s="61"/>
      <c r="H17" s="61"/>
      <c r="I17" s="61"/>
    </row>
    <row r="18" spans="1:9" ht="18.75" customHeight="1" x14ac:dyDescent="0.3">
      <c r="E18" s="30"/>
      <c r="F18" s="61" t="s">
        <v>350</v>
      </c>
      <c r="G18" s="61"/>
      <c r="H18" s="61"/>
      <c r="I18" s="61"/>
    </row>
    <row r="19" spans="1:9" ht="18.75" x14ac:dyDescent="0.3">
      <c r="E19" s="31"/>
      <c r="F19" s="30"/>
      <c r="G19" s="59" t="s">
        <v>379</v>
      </c>
      <c r="H19" s="59"/>
      <c r="I19" s="59"/>
    </row>
    <row r="20" spans="1:9" x14ac:dyDescent="0.2">
      <c r="E20" s="9"/>
      <c r="F20" s="10"/>
      <c r="G20" s="19"/>
      <c r="H20" s="19"/>
      <c r="I20" s="19"/>
    </row>
    <row r="21" spans="1:9" ht="18.75" x14ac:dyDescent="0.3">
      <c r="E21" s="62" t="s">
        <v>354</v>
      </c>
      <c r="F21" s="62"/>
      <c r="G21" s="62"/>
      <c r="H21" s="62"/>
      <c r="I21" s="62"/>
    </row>
    <row r="22" spans="1:9" s="4" customFormat="1" ht="23.25" customHeight="1" x14ac:dyDescent="0.3">
      <c r="A22" s="1"/>
      <c r="B22" s="1"/>
      <c r="C22" s="1"/>
      <c r="D22" s="1"/>
      <c r="E22" s="56" t="s">
        <v>355</v>
      </c>
      <c r="F22" s="57"/>
      <c r="G22" s="57"/>
      <c r="H22" s="57"/>
      <c r="I22" s="57"/>
    </row>
    <row r="23" spans="1:9" s="4" customFormat="1" ht="18" customHeight="1" x14ac:dyDescent="0.2">
      <c r="A23" s="1"/>
      <c r="B23" s="1"/>
      <c r="C23" s="1"/>
      <c r="D23" s="1"/>
      <c r="E23" s="2"/>
      <c r="F23" s="3"/>
      <c r="G23" s="16"/>
      <c r="H23" s="16"/>
      <c r="I23" s="42" t="s">
        <v>343</v>
      </c>
    </row>
    <row r="24" spans="1:9" s="12" customFormat="1" ht="51" customHeight="1" x14ac:dyDescent="0.2">
      <c r="A24" s="11" t="s">
        <v>4</v>
      </c>
      <c r="B24" s="11" t="s">
        <v>5</v>
      </c>
      <c r="C24" s="11" t="s">
        <v>6</v>
      </c>
      <c r="D24" s="11" t="s">
        <v>7</v>
      </c>
      <c r="E24" s="51" t="s">
        <v>10</v>
      </c>
      <c r="F24" s="52" t="s">
        <v>8</v>
      </c>
      <c r="G24" s="53" t="s">
        <v>41</v>
      </c>
      <c r="H24" s="53" t="s">
        <v>227</v>
      </c>
      <c r="I24" s="53" t="s">
        <v>261</v>
      </c>
    </row>
    <row r="25" spans="1:9" s="14" customFormat="1" ht="18" customHeight="1" x14ac:dyDescent="0.2">
      <c r="A25" s="13" t="s">
        <v>17</v>
      </c>
      <c r="B25" s="13" t="s">
        <v>12</v>
      </c>
      <c r="C25" s="13" t="s">
        <v>13</v>
      </c>
      <c r="D25" s="13" t="s">
        <v>14</v>
      </c>
      <c r="E25" s="32" t="s">
        <v>19</v>
      </c>
      <c r="F25" s="23" t="s">
        <v>18</v>
      </c>
      <c r="G25" s="33">
        <f>G26+G38+G50+G58+G65++G72+G78+G84+G90+G32+G105</f>
        <v>187425</v>
      </c>
      <c r="H25" s="33">
        <f>H26+H38+H50+H58+H65++H72+H78+H84+H90+H32+H105</f>
        <v>177740</v>
      </c>
      <c r="I25" s="33">
        <f>I26+I38+I50+I58+I65++I72+I78+I84+I90+I32+I105</f>
        <v>182810</v>
      </c>
    </row>
    <row r="26" spans="1:9" s="14" customFormat="1" x14ac:dyDescent="0.2">
      <c r="A26" s="13" t="s">
        <v>42</v>
      </c>
      <c r="B26" s="13" t="s">
        <v>12</v>
      </c>
      <c r="C26" s="13" t="s">
        <v>13</v>
      </c>
      <c r="D26" s="13" t="s">
        <v>14</v>
      </c>
      <c r="E26" s="32" t="s">
        <v>44</v>
      </c>
      <c r="F26" s="23" t="s">
        <v>43</v>
      </c>
      <c r="G26" s="33">
        <f>G27</f>
        <v>103382</v>
      </c>
      <c r="H26" s="33">
        <f>H27</f>
        <v>108935</v>
      </c>
      <c r="I26" s="33">
        <f>I27</f>
        <v>113397</v>
      </c>
    </row>
    <row r="27" spans="1:9" ht="18" customHeight="1" x14ac:dyDescent="0.2">
      <c r="A27" s="5" t="s">
        <v>45</v>
      </c>
      <c r="B27" s="5" t="s">
        <v>46</v>
      </c>
      <c r="C27" s="5" t="s">
        <v>13</v>
      </c>
      <c r="D27" s="5" t="s">
        <v>20</v>
      </c>
      <c r="E27" s="34" t="s">
        <v>48</v>
      </c>
      <c r="F27" s="24" t="s">
        <v>47</v>
      </c>
      <c r="G27" s="33">
        <f>G28+G29+G31+G30</f>
        <v>103382</v>
      </c>
      <c r="H27" s="33">
        <f>H28+H29+H31+H30</f>
        <v>108935</v>
      </c>
      <c r="I27" s="33">
        <f>I28+I29+I31+I30</f>
        <v>113397</v>
      </c>
    </row>
    <row r="28" spans="1:9" ht="87" customHeight="1" x14ac:dyDescent="0.2">
      <c r="A28" s="5" t="s">
        <v>49</v>
      </c>
      <c r="B28" s="5" t="s">
        <v>46</v>
      </c>
      <c r="C28" s="5" t="s">
        <v>13</v>
      </c>
      <c r="D28" s="5" t="s">
        <v>20</v>
      </c>
      <c r="E28" s="34" t="s">
        <v>50</v>
      </c>
      <c r="F28" s="24" t="s">
        <v>352</v>
      </c>
      <c r="G28" s="35">
        <v>102022</v>
      </c>
      <c r="H28" s="35">
        <v>107735</v>
      </c>
      <c r="I28" s="35">
        <v>112097</v>
      </c>
    </row>
    <row r="29" spans="1:9" ht="115.5" customHeight="1" x14ac:dyDescent="0.2">
      <c r="A29" s="5" t="s">
        <v>51</v>
      </c>
      <c r="B29" s="5" t="s">
        <v>46</v>
      </c>
      <c r="C29" s="5" t="s">
        <v>13</v>
      </c>
      <c r="D29" s="5" t="s">
        <v>20</v>
      </c>
      <c r="E29" s="34" t="s">
        <v>53</v>
      </c>
      <c r="F29" s="24" t="s">
        <v>52</v>
      </c>
      <c r="G29" s="35">
        <v>640</v>
      </c>
      <c r="H29" s="35">
        <v>550</v>
      </c>
      <c r="I29" s="35">
        <v>600</v>
      </c>
    </row>
    <row r="30" spans="1:9" ht="52.15" customHeight="1" x14ac:dyDescent="0.2">
      <c r="A30" s="5" t="s">
        <v>54</v>
      </c>
      <c r="B30" s="5" t="s">
        <v>46</v>
      </c>
      <c r="C30" s="5" t="s">
        <v>13</v>
      </c>
      <c r="D30" s="5" t="s">
        <v>20</v>
      </c>
      <c r="E30" s="34" t="s">
        <v>56</v>
      </c>
      <c r="F30" s="24" t="s">
        <v>55</v>
      </c>
      <c r="G30" s="35">
        <v>640</v>
      </c>
      <c r="H30" s="35">
        <v>550</v>
      </c>
      <c r="I30" s="35">
        <v>600</v>
      </c>
    </row>
    <row r="31" spans="1:9" ht="106.15" customHeight="1" x14ac:dyDescent="0.2">
      <c r="A31" s="5" t="s">
        <v>57</v>
      </c>
      <c r="B31" s="5" t="s">
        <v>46</v>
      </c>
      <c r="C31" s="5" t="s">
        <v>13</v>
      </c>
      <c r="D31" s="5" t="s">
        <v>20</v>
      </c>
      <c r="E31" s="34" t="s">
        <v>58</v>
      </c>
      <c r="F31" s="24" t="s">
        <v>353</v>
      </c>
      <c r="G31" s="35">
        <v>80</v>
      </c>
      <c r="H31" s="35">
        <v>100</v>
      </c>
      <c r="I31" s="35">
        <v>100</v>
      </c>
    </row>
    <row r="32" spans="1:9" ht="43.5" customHeight="1" x14ac:dyDescent="0.2">
      <c r="E32" s="32" t="s">
        <v>297</v>
      </c>
      <c r="F32" s="23" t="s">
        <v>298</v>
      </c>
      <c r="G32" s="33">
        <f>G33</f>
        <v>11576</v>
      </c>
      <c r="H32" s="33">
        <f>H33</f>
        <v>14385</v>
      </c>
      <c r="I32" s="33">
        <f>I33</f>
        <v>14492</v>
      </c>
    </row>
    <row r="33" spans="1:9" ht="39.75" customHeight="1" x14ac:dyDescent="0.2">
      <c r="E33" s="34" t="s">
        <v>368</v>
      </c>
      <c r="F33" s="24" t="s">
        <v>299</v>
      </c>
      <c r="G33" s="35">
        <f>G34+G35+G36+G37</f>
        <v>11576</v>
      </c>
      <c r="H33" s="35">
        <f>H34+H35+H36+H37</f>
        <v>14385</v>
      </c>
      <c r="I33" s="35">
        <f>I34+I35+I36+I37</f>
        <v>14492</v>
      </c>
    </row>
    <row r="34" spans="1:9" ht="111.75" customHeight="1" x14ac:dyDescent="0.2">
      <c r="E34" s="34" t="s">
        <v>300</v>
      </c>
      <c r="F34" s="24" t="s">
        <v>304</v>
      </c>
      <c r="G34" s="35">
        <v>5337</v>
      </c>
      <c r="H34" s="35">
        <v>5409</v>
      </c>
      <c r="I34" s="35">
        <v>5449</v>
      </c>
    </row>
    <row r="35" spans="1:9" ht="131.25" customHeight="1" x14ac:dyDescent="0.2">
      <c r="E35" s="34" t="s">
        <v>301</v>
      </c>
      <c r="F35" s="24" t="s">
        <v>305</v>
      </c>
      <c r="G35" s="35">
        <v>38</v>
      </c>
      <c r="H35" s="35">
        <v>29</v>
      </c>
      <c r="I35" s="35">
        <v>29</v>
      </c>
    </row>
    <row r="36" spans="1:9" ht="117" customHeight="1" x14ac:dyDescent="0.2">
      <c r="E36" s="34" t="s">
        <v>302</v>
      </c>
      <c r="F36" s="24" t="s">
        <v>306</v>
      </c>
      <c r="G36" s="35">
        <v>7181</v>
      </c>
      <c r="H36" s="35">
        <v>9897</v>
      </c>
      <c r="I36" s="35">
        <v>9970</v>
      </c>
    </row>
    <row r="37" spans="1:9" ht="119.25" customHeight="1" x14ac:dyDescent="0.2">
      <c r="E37" s="34" t="s">
        <v>303</v>
      </c>
      <c r="F37" s="24" t="s">
        <v>306</v>
      </c>
      <c r="G37" s="35">
        <v>-980</v>
      </c>
      <c r="H37" s="35">
        <v>-950</v>
      </c>
      <c r="I37" s="35">
        <v>-956</v>
      </c>
    </row>
    <row r="38" spans="1:9" s="14" customFormat="1" ht="18" customHeight="1" x14ac:dyDescent="0.2">
      <c r="A38" s="13" t="s">
        <v>59</v>
      </c>
      <c r="B38" s="13" t="s">
        <v>12</v>
      </c>
      <c r="C38" s="13" t="s">
        <v>13</v>
      </c>
      <c r="D38" s="13" t="s">
        <v>14</v>
      </c>
      <c r="E38" s="32" t="s">
        <v>61</v>
      </c>
      <c r="F38" s="23" t="s">
        <v>60</v>
      </c>
      <c r="G38" s="33">
        <f>G39+G44+G46+G48</f>
        <v>10570</v>
      </c>
      <c r="H38" s="33">
        <f>H39+H44+H46+H48</f>
        <v>7416</v>
      </c>
      <c r="I38" s="33">
        <f>I39+I44+I46+I48</f>
        <v>7355</v>
      </c>
    </row>
    <row r="39" spans="1:9" ht="34.5" customHeight="1" x14ac:dyDescent="0.2">
      <c r="A39" s="5" t="s">
        <v>62</v>
      </c>
      <c r="B39" s="5" t="s">
        <v>12</v>
      </c>
      <c r="C39" s="5" t="s">
        <v>13</v>
      </c>
      <c r="D39" s="5" t="s">
        <v>20</v>
      </c>
      <c r="E39" s="34" t="s">
        <v>64</v>
      </c>
      <c r="F39" s="24" t="s">
        <v>63</v>
      </c>
      <c r="G39" s="33">
        <f>G40+G42</f>
        <v>3710</v>
      </c>
      <c r="H39" s="33">
        <f>H40+H42</f>
        <v>4850</v>
      </c>
      <c r="I39" s="33">
        <f>I40+I42</f>
        <v>5800</v>
      </c>
    </row>
    <row r="40" spans="1:9" ht="34.5" customHeight="1" x14ac:dyDescent="0.2">
      <c r="A40" s="5" t="s">
        <v>65</v>
      </c>
      <c r="B40" s="5" t="s">
        <v>46</v>
      </c>
      <c r="C40" s="5" t="s">
        <v>13</v>
      </c>
      <c r="D40" s="5" t="s">
        <v>20</v>
      </c>
      <c r="E40" s="34" t="s">
        <v>67</v>
      </c>
      <c r="F40" s="24" t="s">
        <v>66</v>
      </c>
      <c r="G40" s="35">
        <v>2600</v>
      </c>
      <c r="H40" s="35">
        <v>2500</v>
      </c>
      <c r="I40" s="35">
        <v>3050</v>
      </c>
    </row>
    <row r="41" spans="1:9" ht="34.5" customHeight="1" x14ac:dyDescent="0.2">
      <c r="A41" s="5" t="s">
        <v>68</v>
      </c>
      <c r="B41" s="5" t="s">
        <v>46</v>
      </c>
      <c r="C41" s="5" t="s">
        <v>13</v>
      </c>
      <c r="D41" s="5" t="s">
        <v>20</v>
      </c>
      <c r="E41" s="34" t="s">
        <v>69</v>
      </c>
      <c r="F41" s="24" t="s">
        <v>66</v>
      </c>
      <c r="G41" s="35">
        <v>2600</v>
      </c>
      <c r="H41" s="35">
        <v>2500</v>
      </c>
      <c r="I41" s="35">
        <v>3050</v>
      </c>
    </row>
    <row r="42" spans="1:9" ht="54" customHeight="1" x14ac:dyDescent="0.2">
      <c r="A42" s="5" t="s">
        <v>70</v>
      </c>
      <c r="B42" s="5" t="s">
        <v>46</v>
      </c>
      <c r="C42" s="5" t="s">
        <v>13</v>
      </c>
      <c r="D42" s="5" t="s">
        <v>20</v>
      </c>
      <c r="E42" s="34" t="s">
        <v>72</v>
      </c>
      <c r="F42" s="24" t="s">
        <v>71</v>
      </c>
      <c r="G42" s="35">
        <v>1110</v>
      </c>
      <c r="H42" s="35">
        <v>2350</v>
      </c>
      <c r="I42" s="35">
        <v>2750</v>
      </c>
    </row>
    <row r="43" spans="1:9" ht="69" customHeight="1" x14ac:dyDescent="0.2">
      <c r="A43" s="5" t="s">
        <v>73</v>
      </c>
      <c r="B43" s="5" t="s">
        <v>46</v>
      </c>
      <c r="C43" s="5" t="s">
        <v>13</v>
      </c>
      <c r="D43" s="5" t="s">
        <v>20</v>
      </c>
      <c r="E43" s="34" t="s">
        <v>75</v>
      </c>
      <c r="F43" s="24" t="s">
        <v>74</v>
      </c>
      <c r="G43" s="35">
        <v>1110</v>
      </c>
      <c r="H43" s="35">
        <v>2350</v>
      </c>
      <c r="I43" s="35">
        <v>2750</v>
      </c>
    </row>
    <row r="44" spans="1:9" ht="27" customHeight="1" x14ac:dyDescent="0.2">
      <c r="E44" s="34" t="s">
        <v>234</v>
      </c>
      <c r="F44" s="36" t="s">
        <v>232</v>
      </c>
      <c r="G44" s="35">
        <v>4250</v>
      </c>
      <c r="H44" s="35">
        <v>1100</v>
      </c>
      <c r="I44" s="35">
        <v>0</v>
      </c>
    </row>
    <row r="45" spans="1:9" ht="25.5" customHeight="1" x14ac:dyDescent="0.2">
      <c r="E45" s="34" t="s">
        <v>235</v>
      </c>
      <c r="F45" s="36" t="s">
        <v>232</v>
      </c>
      <c r="G45" s="35">
        <v>4250</v>
      </c>
      <c r="H45" s="35">
        <v>1100</v>
      </c>
      <c r="I45" s="35">
        <v>0</v>
      </c>
    </row>
    <row r="46" spans="1:9" ht="22.9" customHeight="1" x14ac:dyDescent="0.2">
      <c r="E46" s="34" t="s">
        <v>236</v>
      </c>
      <c r="F46" s="36" t="s">
        <v>233</v>
      </c>
      <c r="G46" s="35">
        <v>2500</v>
      </c>
      <c r="H46" s="35">
        <v>1386</v>
      </c>
      <c r="I46" s="35">
        <v>1455</v>
      </c>
    </row>
    <row r="47" spans="1:9" ht="23.45" customHeight="1" x14ac:dyDescent="0.2">
      <c r="E47" s="34" t="s">
        <v>237</v>
      </c>
      <c r="F47" s="36" t="s">
        <v>233</v>
      </c>
      <c r="G47" s="35">
        <v>2500</v>
      </c>
      <c r="H47" s="35">
        <v>1386</v>
      </c>
      <c r="I47" s="35">
        <v>1455</v>
      </c>
    </row>
    <row r="48" spans="1:9" ht="39.75" customHeight="1" x14ac:dyDescent="0.2">
      <c r="E48" s="34" t="s">
        <v>380</v>
      </c>
      <c r="F48" s="36" t="s">
        <v>264</v>
      </c>
      <c r="G48" s="35">
        <v>110</v>
      </c>
      <c r="H48" s="35">
        <v>80</v>
      </c>
      <c r="I48" s="35">
        <v>100</v>
      </c>
    </row>
    <row r="49" spans="1:9" ht="42" customHeight="1" x14ac:dyDescent="0.2">
      <c r="E49" s="34" t="s">
        <v>381</v>
      </c>
      <c r="F49" s="36" t="s">
        <v>264</v>
      </c>
      <c r="G49" s="35">
        <v>110</v>
      </c>
      <c r="H49" s="37">
        <v>80</v>
      </c>
      <c r="I49" s="37">
        <v>100</v>
      </c>
    </row>
    <row r="50" spans="1:9" s="14" customFormat="1" ht="18" customHeight="1" x14ac:dyDescent="0.2">
      <c r="A50" s="13" t="s">
        <v>21</v>
      </c>
      <c r="B50" s="13" t="s">
        <v>12</v>
      </c>
      <c r="C50" s="13" t="s">
        <v>13</v>
      </c>
      <c r="D50" s="13" t="s">
        <v>14</v>
      </c>
      <c r="E50" s="32" t="s">
        <v>23</v>
      </c>
      <c r="F50" s="23" t="s">
        <v>22</v>
      </c>
      <c r="G50" s="33">
        <f>G51+G52+G55</f>
        <v>13700</v>
      </c>
      <c r="H50" s="33">
        <f>H51+H52+H55</f>
        <v>11624</v>
      </c>
      <c r="I50" s="33">
        <f>I51+I52+I55</f>
        <v>11818</v>
      </c>
    </row>
    <row r="51" spans="1:9" s="14" customFormat="1" ht="50.25" customHeight="1" x14ac:dyDescent="0.2">
      <c r="A51" s="13"/>
      <c r="B51" s="13"/>
      <c r="C51" s="13"/>
      <c r="D51" s="13"/>
      <c r="E51" s="34" t="s">
        <v>263</v>
      </c>
      <c r="F51" s="24" t="s">
        <v>265</v>
      </c>
      <c r="G51" s="35">
        <v>2020</v>
      </c>
      <c r="H51" s="35">
        <v>2100</v>
      </c>
      <c r="I51" s="35">
        <v>2188</v>
      </c>
    </row>
    <row r="52" spans="1:9" ht="18.75" customHeight="1" x14ac:dyDescent="0.2">
      <c r="A52" s="5" t="s">
        <v>76</v>
      </c>
      <c r="B52" s="5" t="s">
        <v>16</v>
      </c>
      <c r="C52" s="5" t="s">
        <v>13</v>
      </c>
      <c r="D52" s="5" t="s">
        <v>20</v>
      </c>
      <c r="E52" s="34" t="s">
        <v>78</v>
      </c>
      <c r="F52" s="24" t="s">
        <v>77</v>
      </c>
      <c r="G52" s="35">
        <v>580</v>
      </c>
      <c r="H52" s="35">
        <v>540</v>
      </c>
      <c r="I52" s="35">
        <v>560</v>
      </c>
    </row>
    <row r="53" spans="1:9" ht="18.75" customHeight="1" x14ac:dyDescent="0.2">
      <c r="A53" s="5" t="s">
        <v>79</v>
      </c>
      <c r="B53" s="5" t="s">
        <v>16</v>
      </c>
      <c r="C53" s="5" t="s">
        <v>13</v>
      </c>
      <c r="D53" s="5" t="s">
        <v>20</v>
      </c>
      <c r="E53" s="34" t="s">
        <v>81</v>
      </c>
      <c r="F53" s="24" t="s">
        <v>80</v>
      </c>
      <c r="G53" s="35">
        <v>80</v>
      </c>
      <c r="H53" s="35">
        <v>90</v>
      </c>
      <c r="I53" s="35">
        <v>100</v>
      </c>
    </row>
    <row r="54" spans="1:9" ht="18.75" customHeight="1" x14ac:dyDescent="0.2">
      <c r="A54" s="5" t="s">
        <v>82</v>
      </c>
      <c r="B54" s="5" t="s">
        <v>16</v>
      </c>
      <c r="C54" s="5" t="s">
        <v>13</v>
      </c>
      <c r="D54" s="5" t="s">
        <v>20</v>
      </c>
      <c r="E54" s="34" t="s">
        <v>84</v>
      </c>
      <c r="F54" s="24" t="s">
        <v>83</v>
      </c>
      <c r="G54" s="35">
        <v>500</v>
      </c>
      <c r="H54" s="35">
        <v>450</v>
      </c>
      <c r="I54" s="35">
        <v>460</v>
      </c>
    </row>
    <row r="55" spans="1:9" ht="18.75" customHeight="1" x14ac:dyDescent="0.2">
      <c r="E55" s="34" t="s">
        <v>266</v>
      </c>
      <c r="F55" s="24" t="s">
        <v>262</v>
      </c>
      <c r="G55" s="35">
        <v>11100</v>
      </c>
      <c r="H55" s="35">
        <v>8984</v>
      </c>
      <c r="I55" s="35">
        <v>9070</v>
      </c>
    </row>
    <row r="56" spans="1:9" ht="38.25" customHeight="1" x14ac:dyDescent="0.2">
      <c r="E56" s="34" t="s">
        <v>269</v>
      </c>
      <c r="F56" s="24" t="s">
        <v>270</v>
      </c>
      <c r="G56" s="35">
        <v>6200</v>
      </c>
      <c r="H56" s="35">
        <v>4658</v>
      </c>
      <c r="I56" s="35">
        <v>4707</v>
      </c>
    </row>
    <row r="57" spans="1:9" ht="37.5" customHeight="1" x14ac:dyDescent="0.2">
      <c r="E57" s="34" t="s">
        <v>267</v>
      </c>
      <c r="F57" s="24" t="s">
        <v>268</v>
      </c>
      <c r="G57" s="35">
        <v>4900</v>
      </c>
      <c r="H57" s="35">
        <v>4326</v>
      </c>
      <c r="I57" s="35">
        <v>4363</v>
      </c>
    </row>
    <row r="58" spans="1:9" s="14" customFormat="1" ht="18" customHeight="1" x14ac:dyDescent="0.2">
      <c r="A58" s="13" t="s">
        <v>85</v>
      </c>
      <c r="B58" s="13" t="s">
        <v>12</v>
      </c>
      <c r="C58" s="13" t="s">
        <v>13</v>
      </c>
      <c r="D58" s="13" t="s">
        <v>14</v>
      </c>
      <c r="E58" s="32" t="s">
        <v>87</v>
      </c>
      <c r="F58" s="23" t="s">
        <v>86</v>
      </c>
      <c r="G58" s="33">
        <f>G59+G60+G61+G62+G63+G64</f>
        <v>2580</v>
      </c>
      <c r="H58" s="33">
        <f>H59+H60+H61+H62+H63+H64</f>
        <v>2480</v>
      </c>
      <c r="I58" s="33">
        <f>I59+I60+I61+I62+I63+I64</f>
        <v>2590</v>
      </c>
    </row>
    <row r="59" spans="1:9" ht="53.45" customHeight="1" x14ac:dyDescent="0.2">
      <c r="A59" s="5" t="s">
        <v>88</v>
      </c>
      <c r="B59" s="5" t="s">
        <v>46</v>
      </c>
      <c r="C59" s="5" t="s">
        <v>13</v>
      </c>
      <c r="D59" s="5" t="s">
        <v>20</v>
      </c>
      <c r="E59" s="34" t="s">
        <v>240</v>
      </c>
      <c r="F59" s="36" t="s">
        <v>238</v>
      </c>
      <c r="G59" s="35">
        <v>2503</v>
      </c>
      <c r="H59" s="35">
        <v>2470</v>
      </c>
      <c r="I59" s="35">
        <v>2580</v>
      </c>
    </row>
    <row r="60" spans="1:9" ht="72.75" customHeight="1" x14ac:dyDescent="0.2">
      <c r="A60" s="5" t="s">
        <v>89</v>
      </c>
      <c r="B60" s="5" t="s">
        <v>46</v>
      </c>
      <c r="C60" s="5" t="s">
        <v>13</v>
      </c>
      <c r="D60" s="5" t="s">
        <v>20</v>
      </c>
      <c r="E60" s="34" t="s">
        <v>271</v>
      </c>
      <c r="F60" s="36" t="s">
        <v>272</v>
      </c>
      <c r="G60" s="35">
        <v>42</v>
      </c>
      <c r="H60" s="35">
        <v>0</v>
      </c>
      <c r="I60" s="35">
        <v>0</v>
      </c>
    </row>
    <row r="61" spans="1:9" ht="51" hidden="1" customHeight="1" x14ac:dyDescent="0.2">
      <c r="A61" s="5" t="s">
        <v>90</v>
      </c>
      <c r="B61" s="5" t="s">
        <v>46</v>
      </c>
      <c r="C61" s="5" t="s">
        <v>13</v>
      </c>
      <c r="D61" s="5" t="s">
        <v>20</v>
      </c>
      <c r="E61" s="34"/>
      <c r="F61" s="36"/>
      <c r="G61" s="35"/>
      <c r="H61" s="35"/>
      <c r="I61" s="35"/>
    </row>
    <row r="62" spans="1:9" ht="37.9" hidden="1" customHeight="1" x14ac:dyDescent="0.2">
      <c r="A62" s="5" t="s">
        <v>90</v>
      </c>
      <c r="B62" s="5" t="s">
        <v>46</v>
      </c>
      <c r="C62" s="5" t="s">
        <v>91</v>
      </c>
      <c r="D62" s="5" t="s">
        <v>20</v>
      </c>
      <c r="E62" s="34"/>
      <c r="F62" s="36"/>
      <c r="G62" s="35"/>
      <c r="H62" s="35"/>
      <c r="I62" s="35"/>
    </row>
    <row r="63" spans="1:9" ht="103.15" hidden="1" customHeight="1" x14ac:dyDescent="0.2">
      <c r="A63" s="5" t="s">
        <v>92</v>
      </c>
      <c r="B63" s="5" t="s">
        <v>46</v>
      </c>
      <c r="C63" s="5" t="s">
        <v>13</v>
      </c>
      <c r="D63" s="5" t="s">
        <v>20</v>
      </c>
      <c r="E63" s="34"/>
      <c r="F63" s="36"/>
      <c r="G63" s="35"/>
      <c r="H63" s="35"/>
      <c r="I63" s="35"/>
    </row>
    <row r="64" spans="1:9" ht="34.15" customHeight="1" x14ac:dyDescent="0.2">
      <c r="A64" s="5" t="s">
        <v>92</v>
      </c>
      <c r="B64" s="5" t="s">
        <v>46</v>
      </c>
      <c r="C64" s="5" t="s">
        <v>93</v>
      </c>
      <c r="D64" s="5" t="s">
        <v>20</v>
      </c>
      <c r="E64" s="34" t="s">
        <v>241</v>
      </c>
      <c r="F64" s="36" t="s">
        <v>239</v>
      </c>
      <c r="G64" s="35">
        <v>35</v>
      </c>
      <c r="H64" s="35">
        <v>10</v>
      </c>
      <c r="I64" s="35">
        <v>10</v>
      </c>
    </row>
    <row r="65" spans="1:9" s="14" customFormat="1" ht="50.45" customHeight="1" x14ac:dyDescent="0.2">
      <c r="A65" s="13" t="s">
        <v>24</v>
      </c>
      <c r="B65" s="13" t="s">
        <v>12</v>
      </c>
      <c r="C65" s="13" t="s">
        <v>13</v>
      </c>
      <c r="D65" s="13" t="s">
        <v>14</v>
      </c>
      <c r="E65" s="32" t="s">
        <v>26</v>
      </c>
      <c r="F65" s="23" t="s">
        <v>25</v>
      </c>
      <c r="G65" s="33">
        <f>G66</f>
        <v>30522</v>
      </c>
      <c r="H65" s="33">
        <f>H66</f>
        <v>28652</v>
      </c>
      <c r="I65" s="33">
        <f>I66</f>
        <v>28902</v>
      </c>
    </row>
    <row r="66" spans="1:9" ht="82.5" customHeight="1" x14ac:dyDescent="0.2">
      <c r="A66" s="5" t="s">
        <v>28</v>
      </c>
      <c r="B66" s="5" t="s">
        <v>12</v>
      </c>
      <c r="C66" s="5" t="s">
        <v>13</v>
      </c>
      <c r="D66" s="5" t="s">
        <v>27</v>
      </c>
      <c r="E66" s="34" t="s">
        <v>347</v>
      </c>
      <c r="F66" s="24" t="s">
        <v>346</v>
      </c>
      <c r="G66" s="35">
        <f>G67+G69+G71+G68+G70</f>
        <v>30522</v>
      </c>
      <c r="H66" s="35">
        <f>H67+H69+H71</f>
        <v>28652</v>
      </c>
      <c r="I66" s="35">
        <f>I67+I69+I71</f>
        <v>28902</v>
      </c>
    </row>
    <row r="67" spans="1:9" ht="84" customHeight="1" x14ac:dyDescent="0.2">
      <c r="A67" s="5" t="s">
        <v>29</v>
      </c>
      <c r="B67" s="5" t="s">
        <v>12</v>
      </c>
      <c r="C67" s="5" t="s">
        <v>13</v>
      </c>
      <c r="D67" s="5" t="s">
        <v>27</v>
      </c>
      <c r="E67" s="34" t="s">
        <v>273</v>
      </c>
      <c r="F67" s="24" t="s">
        <v>274</v>
      </c>
      <c r="G67" s="35">
        <v>27600</v>
      </c>
      <c r="H67" s="35">
        <v>26520</v>
      </c>
      <c r="I67" s="35">
        <v>26770</v>
      </c>
    </row>
    <row r="68" spans="1:9" ht="84" customHeight="1" x14ac:dyDescent="0.2">
      <c r="E68" s="34" t="s">
        <v>423</v>
      </c>
      <c r="F68" s="24" t="s">
        <v>424</v>
      </c>
      <c r="G68" s="35">
        <v>240</v>
      </c>
      <c r="H68" s="35">
        <v>0</v>
      </c>
      <c r="I68" s="35">
        <v>0</v>
      </c>
    </row>
    <row r="69" spans="1:9" ht="34.5" customHeight="1" x14ac:dyDescent="0.2">
      <c r="E69" s="34" t="s">
        <v>275</v>
      </c>
      <c r="F69" s="24" t="s">
        <v>276</v>
      </c>
      <c r="G69" s="35">
        <v>2500</v>
      </c>
      <c r="H69" s="35">
        <v>1992</v>
      </c>
      <c r="I69" s="35">
        <v>1992</v>
      </c>
    </row>
    <row r="70" spans="1:9" ht="104.25" customHeight="1" x14ac:dyDescent="0.2">
      <c r="E70" s="34" t="s">
        <v>425</v>
      </c>
      <c r="F70" s="24" t="s">
        <v>426</v>
      </c>
      <c r="G70" s="35">
        <v>7</v>
      </c>
      <c r="H70" s="35">
        <v>0</v>
      </c>
      <c r="I70" s="35">
        <v>0</v>
      </c>
    </row>
    <row r="71" spans="1:9" ht="66.75" customHeight="1" x14ac:dyDescent="0.2">
      <c r="A71" s="5" t="s">
        <v>30</v>
      </c>
      <c r="B71" s="5" t="s">
        <v>16</v>
      </c>
      <c r="C71" s="5" t="s">
        <v>13</v>
      </c>
      <c r="D71" s="5" t="s">
        <v>27</v>
      </c>
      <c r="E71" s="34" t="s">
        <v>344</v>
      </c>
      <c r="F71" s="24" t="s">
        <v>345</v>
      </c>
      <c r="G71" s="35">
        <v>175</v>
      </c>
      <c r="H71" s="35">
        <v>140</v>
      </c>
      <c r="I71" s="35">
        <v>140</v>
      </c>
    </row>
    <row r="72" spans="1:9" s="14" customFormat="1" ht="35.25" customHeight="1" x14ac:dyDescent="0.2">
      <c r="A72" s="13" t="s">
        <v>94</v>
      </c>
      <c r="B72" s="13" t="s">
        <v>12</v>
      </c>
      <c r="C72" s="13" t="s">
        <v>13</v>
      </c>
      <c r="D72" s="13" t="s">
        <v>14</v>
      </c>
      <c r="E72" s="32" t="s">
        <v>96</v>
      </c>
      <c r="F72" s="23" t="s">
        <v>95</v>
      </c>
      <c r="G72" s="33">
        <f>G73</f>
        <v>227</v>
      </c>
      <c r="H72" s="33">
        <f>H73</f>
        <v>142</v>
      </c>
      <c r="I72" s="33">
        <f>I73</f>
        <v>148</v>
      </c>
    </row>
    <row r="73" spans="1:9" ht="21" customHeight="1" x14ac:dyDescent="0.2">
      <c r="A73" s="5" t="s">
        <v>97</v>
      </c>
      <c r="B73" s="5" t="s">
        <v>46</v>
      </c>
      <c r="C73" s="5" t="s">
        <v>13</v>
      </c>
      <c r="D73" s="5" t="s">
        <v>27</v>
      </c>
      <c r="E73" s="34" t="s">
        <v>99</v>
      </c>
      <c r="F73" s="24" t="s">
        <v>98</v>
      </c>
      <c r="G73" s="35">
        <f>G74+G75+G77</f>
        <v>227</v>
      </c>
      <c r="H73" s="35">
        <f>H74+H75+H77</f>
        <v>142</v>
      </c>
      <c r="I73" s="35">
        <f>I74+I75+I77</f>
        <v>148</v>
      </c>
    </row>
    <row r="74" spans="1:9" ht="36" customHeight="1" x14ac:dyDescent="0.2">
      <c r="A74" s="5" t="s">
        <v>100</v>
      </c>
      <c r="B74" s="5" t="s">
        <v>46</v>
      </c>
      <c r="C74" s="5" t="s">
        <v>13</v>
      </c>
      <c r="D74" s="5" t="s">
        <v>27</v>
      </c>
      <c r="E74" s="38" t="s">
        <v>102</v>
      </c>
      <c r="F74" s="26" t="s">
        <v>101</v>
      </c>
      <c r="G74" s="39">
        <v>48.2</v>
      </c>
      <c r="H74" s="39">
        <v>62</v>
      </c>
      <c r="I74" s="39">
        <v>65</v>
      </c>
    </row>
    <row r="75" spans="1:9" ht="21.6" customHeight="1" x14ac:dyDescent="0.2">
      <c r="A75" s="5" t="s">
        <v>103</v>
      </c>
      <c r="B75" s="5" t="s">
        <v>46</v>
      </c>
      <c r="C75" s="5" t="s">
        <v>13</v>
      </c>
      <c r="D75" s="5" t="s">
        <v>27</v>
      </c>
      <c r="E75" s="38" t="s">
        <v>105</v>
      </c>
      <c r="F75" s="26" t="s">
        <v>104</v>
      </c>
      <c r="G75" s="39">
        <v>1.2</v>
      </c>
      <c r="H75" s="39">
        <v>15</v>
      </c>
      <c r="I75" s="39">
        <v>15</v>
      </c>
    </row>
    <row r="76" spans="1:9" ht="36" hidden="1" customHeight="1" x14ac:dyDescent="0.2">
      <c r="A76" s="5" t="s">
        <v>106</v>
      </c>
      <c r="B76" s="5" t="s">
        <v>46</v>
      </c>
      <c r="C76" s="5" t="s">
        <v>13</v>
      </c>
      <c r="D76" s="5" t="s">
        <v>27</v>
      </c>
      <c r="E76" s="38"/>
      <c r="F76" s="26"/>
      <c r="G76" s="39"/>
      <c r="H76" s="39"/>
      <c r="I76" s="39"/>
    </row>
    <row r="77" spans="1:9" x14ac:dyDescent="0.2">
      <c r="A77" s="5" t="s">
        <v>182</v>
      </c>
      <c r="B77" s="5" t="s">
        <v>46</v>
      </c>
      <c r="C77" s="5" t="s">
        <v>13</v>
      </c>
      <c r="D77" s="5" t="s">
        <v>27</v>
      </c>
      <c r="E77" s="38" t="s">
        <v>184</v>
      </c>
      <c r="F77" s="26" t="s">
        <v>183</v>
      </c>
      <c r="G77" s="39">
        <v>177.6</v>
      </c>
      <c r="H77" s="39">
        <v>65</v>
      </c>
      <c r="I77" s="39">
        <v>68</v>
      </c>
    </row>
    <row r="78" spans="1:9" s="14" customFormat="1" ht="36.6" customHeight="1" x14ac:dyDescent="0.2">
      <c r="A78" s="13" t="s">
        <v>107</v>
      </c>
      <c r="B78" s="13" t="s">
        <v>12</v>
      </c>
      <c r="C78" s="13" t="s">
        <v>13</v>
      </c>
      <c r="D78" s="13" t="s">
        <v>14</v>
      </c>
      <c r="E78" s="32" t="s">
        <v>109</v>
      </c>
      <c r="F78" s="23" t="s">
        <v>108</v>
      </c>
      <c r="G78" s="33">
        <f>G79</f>
        <v>2700</v>
      </c>
      <c r="H78" s="33">
        <f>H79</f>
        <v>3050</v>
      </c>
      <c r="I78" s="33">
        <f>I79</f>
        <v>3050</v>
      </c>
    </row>
    <row r="79" spans="1:9" ht="23.25" customHeight="1" x14ac:dyDescent="0.2">
      <c r="A79" s="5" t="s">
        <v>111</v>
      </c>
      <c r="B79" s="5" t="s">
        <v>16</v>
      </c>
      <c r="C79" s="5" t="s">
        <v>13</v>
      </c>
      <c r="D79" s="5" t="s">
        <v>110</v>
      </c>
      <c r="E79" s="34" t="s">
        <v>277</v>
      </c>
      <c r="F79" s="24" t="s">
        <v>278</v>
      </c>
      <c r="G79" s="35">
        <f>G81+G82+G83+G80</f>
        <v>2700</v>
      </c>
      <c r="H79" s="35">
        <f>H81+H82+H83+H80</f>
        <v>3050</v>
      </c>
      <c r="I79" s="35">
        <f>I81+I82+I83+I80</f>
        <v>3050</v>
      </c>
    </row>
    <row r="80" spans="1:9" ht="32.25" customHeight="1" x14ac:dyDescent="0.2">
      <c r="A80" s="5" t="s">
        <v>111</v>
      </c>
      <c r="B80" s="5" t="s">
        <v>16</v>
      </c>
      <c r="C80" s="5" t="s">
        <v>112</v>
      </c>
      <c r="D80" s="5" t="s">
        <v>110</v>
      </c>
      <c r="E80" s="34" t="s">
        <v>277</v>
      </c>
      <c r="F80" s="24" t="s">
        <v>278</v>
      </c>
      <c r="G80" s="35">
        <v>97</v>
      </c>
      <c r="H80" s="35">
        <v>0</v>
      </c>
      <c r="I80" s="35">
        <v>0</v>
      </c>
    </row>
    <row r="81" spans="1:9" ht="39" customHeight="1" x14ac:dyDescent="0.2">
      <c r="A81" s="5" t="s">
        <v>113</v>
      </c>
      <c r="B81" s="5" t="s">
        <v>16</v>
      </c>
      <c r="C81" s="5" t="s">
        <v>13</v>
      </c>
      <c r="D81" s="5" t="s">
        <v>110</v>
      </c>
      <c r="E81" s="34" t="s">
        <v>279</v>
      </c>
      <c r="F81" s="24" t="s">
        <v>282</v>
      </c>
      <c r="G81" s="35">
        <v>71</v>
      </c>
      <c r="H81" s="35">
        <v>50</v>
      </c>
      <c r="I81" s="35">
        <v>50</v>
      </c>
    </row>
    <row r="82" spans="1:9" ht="52.15" customHeight="1" x14ac:dyDescent="0.2">
      <c r="A82" s="5" t="s">
        <v>113</v>
      </c>
      <c r="B82" s="5" t="s">
        <v>16</v>
      </c>
      <c r="C82" s="5" t="s">
        <v>114</v>
      </c>
      <c r="D82" s="5" t="s">
        <v>110</v>
      </c>
      <c r="E82" s="34" t="s">
        <v>280</v>
      </c>
      <c r="F82" s="24" t="s">
        <v>283</v>
      </c>
      <c r="G82" s="35">
        <v>212</v>
      </c>
      <c r="H82" s="35">
        <v>250</v>
      </c>
      <c r="I82" s="35">
        <v>250</v>
      </c>
    </row>
    <row r="83" spans="1:9" ht="53.25" customHeight="1" x14ac:dyDescent="0.2">
      <c r="A83" s="5" t="s">
        <v>113</v>
      </c>
      <c r="B83" s="5" t="s">
        <v>16</v>
      </c>
      <c r="C83" s="5" t="s">
        <v>115</v>
      </c>
      <c r="D83" s="5" t="s">
        <v>110</v>
      </c>
      <c r="E83" s="34" t="s">
        <v>281</v>
      </c>
      <c r="F83" s="24" t="s">
        <v>284</v>
      </c>
      <c r="G83" s="35">
        <v>2320</v>
      </c>
      <c r="H83" s="35">
        <v>2750</v>
      </c>
      <c r="I83" s="35">
        <v>2750</v>
      </c>
    </row>
    <row r="84" spans="1:9" s="14" customFormat="1" ht="36" customHeight="1" x14ac:dyDescent="0.2">
      <c r="A84" s="13" t="s">
        <v>31</v>
      </c>
      <c r="B84" s="13" t="s">
        <v>12</v>
      </c>
      <c r="C84" s="13" t="s">
        <v>13</v>
      </c>
      <c r="D84" s="13" t="s">
        <v>14</v>
      </c>
      <c r="E84" s="32" t="s">
        <v>33</v>
      </c>
      <c r="F84" s="23" t="s">
        <v>32</v>
      </c>
      <c r="G84" s="33">
        <f>G86+G88+G89</f>
        <v>11482</v>
      </c>
      <c r="H84" s="33">
        <f>H86+H88+H89</f>
        <v>1000</v>
      </c>
      <c r="I84" s="33">
        <f>I86+I88+I89</f>
        <v>1000</v>
      </c>
    </row>
    <row r="85" spans="1:9" ht="103.15" hidden="1" customHeight="1" x14ac:dyDescent="0.2">
      <c r="A85" s="5" t="s">
        <v>34</v>
      </c>
      <c r="B85" s="5" t="s">
        <v>12</v>
      </c>
      <c r="C85" s="5" t="s">
        <v>13</v>
      </c>
      <c r="D85" s="5" t="s">
        <v>14</v>
      </c>
      <c r="E85" s="34"/>
      <c r="F85" s="24"/>
      <c r="G85" s="35"/>
      <c r="H85" s="35"/>
      <c r="I85" s="35"/>
    </row>
    <row r="86" spans="1:9" ht="102" customHeight="1" x14ac:dyDescent="0.2">
      <c r="A86" s="5" t="s">
        <v>35</v>
      </c>
      <c r="B86" s="5" t="s">
        <v>16</v>
      </c>
      <c r="C86" s="5" t="s">
        <v>13</v>
      </c>
      <c r="D86" s="5" t="s">
        <v>36</v>
      </c>
      <c r="E86" s="34" t="s">
        <v>286</v>
      </c>
      <c r="F86" s="24" t="s">
        <v>285</v>
      </c>
      <c r="G86" s="35">
        <f>1746</f>
        <v>1746</v>
      </c>
      <c r="H86" s="35">
        <v>500</v>
      </c>
      <c r="I86" s="35">
        <v>500</v>
      </c>
    </row>
    <row r="87" spans="1:9" ht="72.599999999999994" hidden="1" customHeight="1" x14ac:dyDescent="0.2">
      <c r="A87" s="5" t="s">
        <v>37</v>
      </c>
      <c r="B87" s="5" t="s">
        <v>12</v>
      </c>
      <c r="C87" s="5" t="s">
        <v>13</v>
      </c>
      <c r="D87" s="5" t="s">
        <v>38</v>
      </c>
      <c r="E87" s="34"/>
      <c r="F87" s="24"/>
      <c r="G87" s="35"/>
      <c r="H87" s="35"/>
      <c r="I87" s="35"/>
    </row>
    <row r="88" spans="1:9" ht="57" customHeight="1" x14ac:dyDescent="0.2">
      <c r="A88" s="5" t="s">
        <v>39</v>
      </c>
      <c r="B88" s="5" t="s">
        <v>12</v>
      </c>
      <c r="C88" s="5" t="s">
        <v>13</v>
      </c>
      <c r="D88" s="5" t="s">
        <v>38</v>
      </c>
      <c r="E88" s="34" t="s">
        <v>287</v>
      </c>
      <c r="F88" s="24" t="s">
        <v>288</v>
      </c>
      <c r="G88" s="35">
        <f>2924</f>
        <v>2924</v>
      </c>
      <c r="H88" s="35">
        <v>500</v>
      </c>
      <c r="I88" s="35">
        <v>500</v>
      </c>
    </row>
    <row r="89" spans="1:9" ht="84.75" customHeight="1" x14ac:dyDescent="0.2">
      <c r="A89" s="5" t="s">
        <v>40</v>
      </c>
      <c r="B89" s="5" t="s">
        <v>16</v>
      </c>
      <c r="C89" s="5" t="s">
        <v>13</v>
      </c>
      <c r="D89" s="5" t="s">
        <v>38</v>
      </c>
      <c r="E89" s="34" t="s">
        <v>287</v>
      </c>
      <c r="F89" s="24" t="s">
        <v>393</v>
      </c>
      <c r="G89" s="35">
        <v>6812</v>
      </c>
      <c r="H89" s="35">
        <v>0</v>
      </c>
      <c r="I89" s="35">
        <v>0</v>
      </c>
    </row>
    <row r="90" spans="1:9" s="14" customFormat="1" ht="19.899999999999999" customHeight="1" x14ac:dyDescent="0.2">
      <c r="A90" s="13" t="s">
        <v>117</v>
      </c>
      <c r="B90" s="13" t="s">
        <v>12</v>
      </c>
      <c r="C90" s="13" t="s">
        <v>13</v>
      </c>
      <c r="D90" s="13" t="s">
        <v>14</v>
      </c>
      <c r="E90" s="32" t="s">
        <v>119</v>
      </c>
      <c r="F90" s="23" t="s">
        <v>118</v>
      </c>
      <c r="G90" s="33">
        <f>G91+G92+G93+G94+G95+G96+G98+G99+G100+G101+G102+G103+G104+G97</f>
        <v>530</v>
      </c>
      <c r="H90" s="33">
        <f>H91+H92+H93+H94+H95+H96+H98+H99+H100+H101+H102+H103+H104+H97</f>
        <v>56</v>
      </c>
      <c r="I90" s="33">
        <f>I91+I92+I93+I94+I95+I96+I98+I99+I100+I101+I102+I103+I104+I97</f>
        <v>58</v>
      </c>
    </row>
    <row r="91" spans="1:9" ht="85.5" customHeight="1" x14ac:dyDescent="0.2">
      <c r="A91" s="5" t="s">
        <v>120</v>
      </c>
      <c r="B91" s="5" t="s">
        <v>12</v>
      </c>
      <c r="C91" s="5" t="s">
        <v>13</v>
      </c>
      <c r="D91" s="5" t="s">
        <v>116</v>
      </c>
      <c r="E91" s="21" t="s">
        <v>289</v>
      </c>
      <c r="F91" s="22" t="s">
        <v>292</v>
      </c>
      <c r="G91" s="35">
        <v>11.7</v>
      </c>
      <c r="H91" s="35">
        <v>30</v>
      </c>
      <c r="I91" s="35">
        <v>30</v>
      </c>
    </row>
    <row r="92" spans="1:9" ht="105.75" customHeight="1" x14ac:dyDescent="0.2">
      <c r="A92" s="5" t="s">
        <v>121</v>
      </c>
      <c r="B92" s="5" t="s">
        <v>16</v>
      </c>
      <c r="C92" s="5" t="s">
        <v>13</v>
      </c>
      <c r="D92" s="5" t="s">
        <v>116</v>
      </c>
      <c r="E92" s="21" t="s">
        <v>290</v>
      </c>
      <c r="F92" s="22" t="s">
        <v>293</v>
      </c>
      <c r="G92" s="35">
        <v>0</v>
      </c>
      <c r="H92" s="35">
        <v>11</v>
      </c>
      <c r="I92" s="35">
        <v>12</v>
      </c>
    </row>
    <row r="93" spans="1:9" ht="89.25" customHeight="1" x14ac:dyDescent="0.2">
      <c r="A93" s="5" t="s">
        <v>122</v>
      </c>
      <c r="B93" s="5" t="s">
        <v>12</v>
      </c>
      <c r="C93" s="5" t="s">
        <v>13</v>
      </c>
      <c r="D93" s="5" t="s">
        <v>116</v>
      </c>
      <c r="E93" s="21" t="s">
        <v>291</v>
      </c>
      <c r="F93" s="22" t="s">
        <v>294</v>
      </c>
      <c r="G93" s="35">
        <v>4.2</v>
      </c>
      <c r="H93" s="35">
        <v>10</v>
      </c>
      <c r="I93" s="35">
        <v>11</v>
      </c>
    </row>
    <row r="94" spans="1:9" ht="74.25" customHeight="1" x14ac:dyDescent="0.2">
      <c r="E94" s="21" t="s">
        <v>394</v>
      </c>
      <c r="F94" s="22" t="s">
        <v>406</v>
      </c>
      <c r="G94" s="35">
        <v>52.5</v>
      </c>
      <c r="H94" s="35">
        <v>0</v>
      </c>
      <c r="I94" s="35">
        <v>0</v>
      </c>
    </row>
    <row r="95" spans="1:9" ht="89.25" customHeight="1" x14ac:dyDescent="0.2">
      <c r="E95" s="21" t="s">
        <v>395</v>
      </c>
      <c r="F95" s="22" t="s">
        <v>407</v>
      </c>
      <c r="G95" s="35">
        <v>2</v>
      </c>
      <c r="H95" s="35">
        <v>0</v>
      </c>
      <c r="I95" s="35">
        <v>0</v>
      </c>
    </row>
    <row r="96" spans="1:9" ht="73.5" customHeight="1" x14ac:dyDescent="0.2">
      <c r="E96" s="21" t="s">
        <v>396</v>
      </c>
      <c r="F96" s="22" t="s">
        <v>408</v>
      </c>
      <c r="G96" s="35">
        <v>7.6</v>
      </c>
      <c r="H96" s="35">
        <v>0</v>
      </c>
      <c r="I96" s="35">
        <v>0</v>
      </c>
    </row>
    <row r="97" spans="1:9" ht="57.75" customHeight="1" x14ac:dyDescent="0.2">
      <c r="E97" s="21" t="s">
        <v>427</v>
      </c>
      <c r="F97" s="22" t="s">
        <v>428</v>
      </c>
      <c r="G97" s="35">
        <v>0.3</v>
      </c>
      <c r="H97" s="35">
        <v>0</v>
      </c>
      <c r="I97" s="35">
        <v>0</v>
      </c>
    </row>
    <row r="98" spans="1:9" ht="77.25" customHeight="1" x14ac:dyDescent="0.2">
      <c r="E98" s="21" t="s">
        <v>397</v>
      </c>
      <c r="F98" s="22" t="s">
        <v>409</v>
      </c>
      <c r="G98" s="35">
        <v>8.9</v>
      </c>
      <c r="H98" s="35">
        <v>0</v>
      </c>
      <c r="I98" s="35">
        <v>0</v>
      </c>
    </row>
    <row r="99" spans="1:9" ht="89.25" customHeight="1" x14ac:dyDescent="0.2">
      <c r="E99" s="21" t="s">
        <v>398</v>
      </c>
      <c r="F99" s="22" t="s">
        <v>410</v>
      </c>
      <c r="G99" s="35">
        <v>24</v>
      </c>
      <c r="H99" s="35">
        <v>0</v>
      </c>
      <c r="I99" s="35">
        <v>0</v>
      </c>
    </row>
    <row r="100" spans="1:9" ht="53.25" customHeight="1" x14ac:dyDescent="0.2">
      <c r="E100" s="34" t="s">
        <v>295</v>
      </c>
      <c r="F100" s="22" t="s">
        <v>296</v>
      </c>
      <c r="G100" s="35">
        <v>18</v>
      </c>
      <c r="H100" s="35">
        <v>5</v>
      </c>
      <c r="I100" s="35">
        <v>5</v>
      </c>
    </row>
    <row r="101" spans="1:9" ht="73.5" customHeight="1" x14ac:dyDescent="0.2">
      <c r="A101" s="5" t="s">
        <v>123</v>
      </c>
      <c r="B101" s="5" t="s">
        <v>16</v>
      </c>
      <c r="C101" s="5" t="s">
        <v>13</v>
      </c>
      <c r="D101" s="5" t="s">
        <v>116</v>
      </c>
      <c r="E101" s="34" t="s">
        <v>399</v>
      </c>
      <c r="F101" s="22" t="s">
        <v>411</v>
      </c>
      <c r="G101" s="35">
        <v>36.299999999999997</v>
      </c>
      <c r="H101" s="35">
        <v>0</v>
      </c>
      <c r="I101" s="35">
        <v>0</v>
      </c>
    </row>
    <row r="102" spans="1:9" ht="69.75" customHeight="1" x14ac:dyDescent="0.2">
      <c r="A102" s="5" t="s">
        <v>125</v>
      </c>
      <c r="B102" s="5" t="s">
        <v>46</v>
      </c>
      <c r="C102" s="5" t="s">
        <v>13</v>
      </c>
      <c r="D102" s="5" t="s">
        <v>116</v>
      </c>
      <c r="E102" s="34" t="s">
        <v>400</v>
      </c>
      <c r="F102" s="24" t="s">
        <v>412</v>
      </c>
      <c r="G102" s="35">
        <v>319</v>
      </c>
      <c r="H102" s="35">
        <v>0</v>
      </c>
      <c r="I102" s="35">
        <v>0</v>
      </c>
    </row>
    <row r="103" spans="1:9" ht="87" hidden="1" customHeight="1" x14ac:dyDescent="0.2">
      <c r="A103" s="5" t="s">
        <v>125</v>
      </c>
      <c r="B103" s="5" t="s">
        <v>46</v>
      </c>
      <c r="C103" s="5" t="s">
        <v>124</v>
      </c>
      <c r="D103" s="5" t="s">
        <v>116</v>
      </c>
      <c r="E103" s="34" t="s">
        <v>401</v>
      </c>
      <c r="F103" s="24" t="s">
        <v>413</v>
      </c>
      <c r="G103" s="35"/>
      <c r="H103" s="35"/>
      <c r="I103" s="35"/>
    </row>
    <row r="104" spans="1:9" ht="94.5" customHeight="1" x14ac:dyDescent="0.2">
      <c r="A104" s="5" t="s">
        <v>126</v>
      </c>
      <c r="B104" s="5" t="s">
        <v>12</v>
      </c>
      <c r="C104" s="5" t="s">
        <v>13</v>
      </c>
      <c r="D104" s="5" t="s">
        <v>116</v>
      </c>
      <c r="E104" s="34" t="s">
        <v>402</v>
      </c>
      <c r="F104" s="24" t="s">
        <v>414</v>
      </c>
      <c r="G104" s="35">
        <v>45.5</v>
      </c>
      <c r="H104" s="35">
        <v>0</v>
      </c>
      <c r="I104" s="35">
        <v>0</v>
      </c>
    </row>
    <row r="105" spans="1:9" ht="32.25" customHeight="1" x14ac:dyDescent="0.2">
      <c r="E105" s="32" t="s">
        <v>403</v>
      </c>
      <c r="F105" s="23" t="s">
        <v>404</v>
      </c>
      <c r="G105" s="33">
        <v>156</v>
      </c>
      <c r="H105" s="33">
        <v>0</v>
      </c>
      <c r="I105" s="33">
        <v>0</v>
      </c>
    </row>
    <row r="106" spans="1:9" ht="28.5" customHeight="1" x14ac:dyDescent="0.2">
      <c r="A106" s="5" t="s">
        <v>127</v>
      </c>
      <c r="B106" s="5" t="s">
        <v>16</v>
      </c>
      <c r="C106" s="5" t="s">
        <v>13</v>
      </c>
      <c r="D106" s="5" t="s">
        <v>116</v>
      </c>
      <c r="E106" s="34" t="s">
        <v>422</v>
      </c>
      <c r="F106" s="24" t="s">
        <v>405</v>
      </c>
      <c r="G106" s="35">
        <v>156</v>
      </c>
      <c r="H106" s="35">
        <v>0</v>
      </c>
      <c r="I106" s="35">
        <v>0</v>
      </c>
    </row>
    <row r="107" spans="1:9" s="14" customFormat="1" ht="18.75" customHeight="1" x14ac:dyDescent="0.2">
      <c r="A107" s="13" t="s">
        <v>128</v>
      </c>
      <c r="B107" s="13" t="s">
        <v>12</v>
      </c>
      <c r="C107" s="13" t="s">
        <v>13</v>
      </c>
      <c r="D107" s="13" t="s">
        <v>14</v>
      </c>
      <c r="E107" s="32" t="s">
        <v>130</v>
      </c>
      <c r="F107" s="23" t="s">
        <v>129</v>
      </c>
      <c r="G107" s="33">
        <f>G108+G173</f>
        <v>1050345.7</v>
      </c>
      <c r="H107" s="33">
        <f>H108+H173</f>
        <v>852903.2</v>
      </c>
      <c r="I107" s="33">
        <f>I108+I173</f>
        <v>888611.5</v>
      </c>
    </row>
    <row r="108" spans="1:9" s="14" customFormat="1" ht="39" customHeight="1" x14ac:dyDescent="0.2">
      <c r="A108" s="13" t="s">
        <v>131</v>
      </c>
      <c r="B108" s="13" t="s">
        <v>12</v>
      </c>
      <c r="C108" s="13" t="s">
        <v>13</v>
      </c>
      <c r="D108" s="13" t="s">
        <v>14</v>
      </c>
      <c r="E108" s="32" t="s">
        <v>133</v>
      </c>
      <c r="F108" s="23" t="s">
        <v>132</v>
      </c>
      <c r="G108" s="33">
        <f>G109+G147+G112+G170</f>
        <v>1049315.5</v>
      </c>
      <c r="H108" s="33">
        <f>H109+H147+H112+H170</f>
        <v>842903.2</v>
      </c>
      <c r="I108" s="33">
        <f>I109+I147+I112+I170</f>
        <v>878611.5</v>
      </c>
    </row>
    <row r="109" spans="1:9" ht="25.5" customHeight="1" x14ac:dyDescent="0.2">
      <c r="A109" s="5" t="s">
        <v>134</v>
      </c>
      <c r="B109" s="5" t="s">
        <v>12</v>
      </c>
      <c r="C109" s="5" t="s">
        <v>13</v>
      </c>
      <c r="D109" s="5" t="s">
        <v>185</v>
      </c>
      <c r="E109" s="34" t="s">
        <v>186</v>
      </c>
      <c r="F109" s="24" t="s">
        <v>135</v>
      </c>
      <c r="G109" s="33">
        <f>G110+G111</f>
        <v>456370</v>
      </c>
      <c r="H109" s="33">
        <f>H110+H111</f>
        <v>229098</v>
      </c>
      <c r="I109" s="33">
        <f>I110+I111</f>
        <v>203443</v>
      </c>
    </row>
    <row r="110" spans="1:9" ht="37.5" customHeight="1" x14ac:dyDescent="0.2">
      <c r="A110" s="5" t="s">
        <v>136</v>
      </c>
      <c r="B110" s="5" t="s">
        <v>16</v>
      </c>
      <c r="C110" s="5" t="s">
        <v>13</v>
      </c>
      <c r="D110" s="5" t="s">
        <v>185</v>
      </c>
      <c r="E110" s="34" t="s">
        <v>307</v>
      </c>
      <c r="F110" s="24" t="s">
        <v>308</v>
      </c>
      <c r="G110" s="35">
        <f>438142-3467+13195</f>
        <v>447870</v>
      </c>
      <c r="H110" s="35">
        <f>229666-568</f>
        <v>229098</v>
      </c>
      <c r="I110" s="35">
        <f>205686-2243</f>
        <v>203443</v>
      </c>
    </row>
    <row r="111" spans="1:9" ht="37.5" customHeight="1" x14ac:dyDescent="0.2">
      <c r="E111" s="34" t="s">
        <v>431</v>
      </c>
      <c r="F111" s="24" t="s">
        <v>432</v>
      </c>
      <c r="G111" s="35">
        <v>8500</v>
      </c>
      <c r="H111" s="35">
        <v>0</v>
      </c>
      <c r="I111" s="35">
        <v>0</v>
      </c>
    </row>
    <row r="112" spans="1:9" ht="37.5" customHeight="1" x14ac:dyDescent="0.2">
      <c r="A112" s="5" t="s">
        <v>137</v>
      </c>
      <c r="B112" s="5" t="s">
        <v>12</v>
      </c>
      <c r="C112" s="5" t="s">
        <v>13</v>
      </c>
      <c r="D112" s="5" t="s">
        <v>185</v>
      </c>
      <c r="E112" s="34" t="s">
        <v>187</v>
      </c>
      <c r="F112" s="24" t="s">
        <v>138</v>
      </c>
      <c r="G112" s="33">
        <f>G113+G128+G130+G131+G132+G133+G134+G135+G136+G137+G138+G144+G145+G146</f>
        <v>114315.19999999998</v>
      </c>
      <c r="H112" s="33">
        <f>H113+H128+H130+H131+H132+H133+H134+H135+H136+H137+H138+H144+H145+H146</f>
        <v>158281.9</v>
      </c>
      <c r="I112" s="33">
        <f>I113+I128+I130+I131+I132+I133+I134+I135+I136+I137+I138+I144+I145+I146</f>
        <v>218711.7</v>
      </c>
    </row>
    <row r="113" spans="1:9" ht="69.75" customHeight="1" x14ac:dyDescent="0.2">
      <c r="E113" s="38" t="s">
        <v>336</v>
      </c>
      <c r="F113" s="26" t="s">
        <v>337</v>
      </c>
      <c r="G113" s="39">
        <v>0</v>
      </c>
      <c r="H113" s="39">
        <v>15000</v>
      </c>
      <c r="I113" s="39">
        <f>15000+5000</f>
        <v>20000</v>
      </c>
    </row>
    <row r="114" spans="1:9" ht="69.75" hidden="1" customHeight="1" x14ac:dyDescent="0.2">
      <c r="A114" s="5" t="s">
        <v>210</v>
      </c>
      <c r="B114" s="5" t="s">
        <v>16</v>
      </c>
      <c r="C114" s="5" t="s">
        <v>13</v>
      </c>
      <c r="D114" s="5" t="s">
        <v>185</v>
      </c>
      <c r="E114" s="34" t="s">
        <v>212</v>
      </c>
      <c r="F114" s="24" t="s">
        <v>211</v>
      </c>
      <c r="G114" s="39"/>
      <c r="H114" s="39"/>
      <c r="I114" s="39"/>
    </row>
    <row r="115" spans="1:9" ht="54.75" hidden="1" customHeight="1" x14ac:dyDescent="0.2">
      <c r="A115" s="5" t="s">
        <v>148</v>
      </c>
      <c r="B115" s="5" t="s">
        <v>12</v>
      </c>
      <c r="C115" s="5" t="s">
        <v>13</v>
      </c>
      <c r="D115" s="5" t="s">
        <v>185</v>
      </c>
      <c r="E115" s="34" t="s">
        <v>196</v>
      </c>
      <c r="F115" s="24" t="s">
        <v>149</v>
      </c>
      <c r="G115" s="39"/>
      <c r="H115" s="39"/>
      <c r="I115" s="39"/>
    </row>
    <row r="116" spans="1:9" ht="69.75" hidden="1" customHeight="1" x14ac:dyDescent="0.2">
      <c r="A116" s="5" t="s">
        <v>148</v>
      </c>
      <c r="B116" s="5" t="s">
        <v>16</v>
      </c>
      <c r="C116" s="5" t="s">
        <v>13</v>
      </c>
      <c r="D116" s="5" t="s">
        <v>185</v>
      </c>
      <c r="E116" s="34" t="s">
        <v>197</v>
      </c>
      <c r="F116" s="24" t="s">
        <v>150</v>
      </c>
      <c r="G116" s="39"/>
      <c r="H116" s="39"/>
      <c r="I116" s="39"/>
    </row>
    <row r="117" spans="1:9" ht="36" hidden="1" customHeight="1" x14ac:dyDescent="0.2">
      <c r="A117" s="5" t="s">
        <v>199</v>
      </c>
      <c r="B117" s="5" t="s">
        <v>12</v>
      </c>
      <c r="C117" s="5" t="s">
        <v>13</v>
      </c>
      <c r="D117" s="5" t="s">
        <v>185</v>
      </c>
      <c r="E117" s="34" t="s">
        <v>201</v>
      </c>
      <c r="F117" s="24" t="s">
        <v>200</v>
      </c>
      <c r="G117" s="39"/>
      <c r="H117" s="39"/>
      <c r="I117" s="39"/>
    </row>
    <row r="118" spans="1:9" ht="54" hidden="1" customHeight="1" x14ac:dyDescent="0.2">
      <c r="A118" s="5" t="s">
        <v>199</v>
      </c>
      <c r="B118" s="5" t="s">
        <v>16</v>
      </c>
      <c r="C118" s="5" t="s">
        <v>13</v>
      </c>
      <c r="D118" s="5" t="s">
        <v>185</v>
      </c>
      <c r="E118" s="34" t="s">
        <v>203</v>
      </c>
      <c r="F118" s="24" t="s">
        <v>202</v>
      </c>
      <c r="G118" s="39"/>
      <c r="H118" s="39"/>
      <c r="I118" s="39"/>
    </row>
    <row r="119" spans="1:9" ht="87" hidden="1" customHeight="1" x14ac:dyDescent="0.2">
      <c r="A119" s="5" t="s">
        <v>216</v>
      </c>
      <c r="B119" s="5" t="s">
        <v>12</v>
      </c>
      <c r="C119" s="5" t="s">
        <v>13</v>
      </c>
      <c r="D119" s="5" t="s">
        <v>185</v>
      </c>
      <c r="E119" s="34" t="s">
        <v>218</v>
      </c>
      <c r="F119" s="24" t="s">
        <v>217</v>
      </c>
      <c r="G119" s="39"/>
      <c r="H119" s="39"/>
      <c r="I119" s="39"/>
    </row>
    <row r="120" spans="1:9" ht="102.75" hidden="1" customHeight="1" x14ac:dyDescent="0.2">
      <c r="A120" s="5" t="s">
        <v>216</v>
      </c>
      <c r="B120" s="5" t="s">
        <v>16</v>
      </c>
      <c r="C120" s="5" t="s">
        <v>13</v>
      </c>
      <c r="D120" s="5" t="s">
        <v>185</v>
      </c>
      <c r="E120" s="34" t="s">
        <v>220</v>
      </c>
      <c r="F120" s="24" t="s">
        <v>219</v>
      </c>
      <c r="G120" s="39"/>
      <c r="H120" s="39"/>
      <c r="I120" s="39"/>
    </row>
    <row r="121" spans="1:9" ht="69.75" hidden="1" customHeight="1" x14ac:dyDescent="0.2">
      <c r="A121" s="5" t="s">
        <v>142</v>
      </c>
      <c r="B121" s="5" t="s">
        <v>16</v>
      </c>
      <c r="C121" s="5" t="s">
        <v>13</v>
      </c>
      <c r="D121" s="5" t="s">
        <v>185</v>
      </c>
      <c r="E121" s="34" t="s">
        <v>190</v>
      </c>
      <c r="F121" s="24" t="s">
        <v>143</v>
      </c>
      <c r="G121" s="39"/>
      <c r="H121" s="39"/>
      <c r="I121" s="39"/>
    </row>
    <row r="122" spans="1:9" ht="69.75" hidden="1" customHeight="1" x14ac:dyDescent="0.2">
      <c r="A122" s="5" t="s">
        <v>191</v>
      </c>
      <c r="B122" s="5" t="s">
        <v>12</v>
      </c>
      <c r="C122" s="5" t="s">
        <v>13</v>
      </c>
      <c r="D122" s="5" t="s">
        <v>185</v>
      </c>
      <c r="E122" s="34" t="s">
        <v>193</v>
      </c>
      <c r="F122" s="24" t="s">
        <v>192</v>
      </c>
      <c r="G122" s="39"/>
      <c r="H122" s="39"/>
      <c r="I122" s="39"/>
    </row>
    <row r="123" spans="1:9" ht="69.75" hidden="1" customHeight="1" x14ac:dyDescent="0.2">
      <c r="A123" s="5" t="s">
        <v>191</v>
      </c>
      <c r="B123" s="5" t="s">
        <v>16</v>
      </c>
      <c r="C123" s="5" t="s">
        <v>13</v>
      </c>
      <c r="D123" s="5" t="s">
        <v>185</v>
      </c>
      <c r="E123" s="34" t="s">
        <v>259</v>
      </c>
      <c r="F123" s="24" t="s">
        <v>260</v>
      </c>
      <c r="G123" s="39"/>
      <c r="H123" s="39"/>
      <c r="I123" s="39"/>
    </row>
    <row r="124" spans="1:9" ht="87" hidden="1" customHeight="1" x14ac:dyDescent="0.2">
      <c r="A124" s="5" t="s">
        <v>144</v>
      </c>
      <c r="B124" s="5" t="s">
        <v>16</v>
      </c>
      <c r="C124" s="5" t="s">
        <v>13</v>
      </c>
      <c r="D124" s="5" t="s">
        <v>185</v>
      </c>
      <c r="E124" s="34" t="s">
        <v>194</v>
      </c>
      <c r="F124" s="24" t="s">
        <v>145</v>
      </c>
      <c r="G124" s="39"/>
      <c r="H124" s="39"/>
      <c r="I124" s="39"/>
    </row>
    <row r="125" spans="1:9" ht="103.5" hidden="1" customHeight="1" x14ac:dyDescent="0.2">
      <c r="A125" s="5" t="s">
        <v>139</v>
      </c>
      <c r="B125" s="5" t="s">
        <v>12</v>
      </c>
      <c r="C125" s="5" t="s">
        <v>13</v>
      </c>
      <c r="D125" s="5" t="s">
        <v>185</v>
      </c>
      <c r="E125" s="34" t="s">
        <v>188</v>
      </c>
      <c r="F125" s="24" t="s">
        <v>140</v>
      </c>
      <c r="G125" s="39"/>
      <c r="H125" s="39"/>
      <c r="I125" s="39"/>
    </row>
    <row r="126" spans="1:9" ht="119.25" hidden="1" customHeight="1" x14ac:dyDescent="0.2">
      <c r="A126" s="5" t="s">
        <v>139</v>
      </c>
      <c r="B126" s="5" t="s">
        <v>16</v>
      </c>
      <c r="C126" s="5" t="s">
        <v>13</v>
      </c>
      <c r="D126" s="5" t="s">
        <v>185</v>
      </c>
      <c r="E126" s="34" t="s">
        <v>189</v>
      </c>
      <c r="F126" s="24" t="s">
        <v>141</v>
      </c>
      <c r="G126" s="39"/>
      <c r="H126" s="39"/>
      <c r="I126" s="39"/>
    </row>
    <row r="127" spans="1:9" ht="69" hidden="1" customHeight="1" x14ac:dyDescent="0.2">
      <c r="A127" s="5" t="s">
        <v>151</v>
      </c>
      <c r="B127" s="5" t="s">
        <v>12</v>
      </c>
      <c r="C127" s="5" t="s">
        <v>13</v>
      </c>
      <c r="D127" s="5" t="s">
        <v>185</v>
      </c>
      <c r="E127" s="34" t="s">
        <v>198</v>
      </c>
      <c r="F127" s="24" t="s">
        <v>152</v>
      </c>
      <c r="G127" s="39"/>
      <c r="H127" s="39"/>
      <c r="I127" s="39"/>
    </row>
    <row r="128" spans="1:9" ht="47.25" customHeight="1" x14ac:dyDescent="0.2">
      <c r="E128" s="38" t="s">
        <v>357</v>
      </c>
      <c r="F128" s="28" t="s">
        <v>335</v>
      </c>
      <c r="G128" s="39">
        <f>180600-180600+60381.7</f>
        <v>60381.7</v>
      </c>
      <c r="H128" s="39">
        <v>127760</v>
      </c>
      <c r="I128" s="39">
        <v>178498.5</v>
      </c>
    </row>
    <row r="129" spans="1:9" ht="100.5" hidden="1" customHeight="1" x14ac:dyDescent="0.2">
      <c r="E129" s="38" t="s">
        <v>315</v>
      </c>
      <c r="F129" s="28" t="s">
        <v>359</v>
      </c>
      <c r="G129" s="39"/>
      <c r="H129" s="39">
        <v>0</v>
      </c>
      <c r="I129" s="39">
        <v>0</v>
      </c>
    </row>
    <row r="130" spans="1:9" ht="52.5" customHeight="1" x14ac:dyDescent="0.2">
      <c r="E130" s="21" t="s">
        <v>360</v>
      </c>
      <c r="F130" s="43" t="s">
        <v>361</v>
      </c>
      <c r="G130" s="39">
        <v>1401.3</v>
      </c>
      <c r="H130" s="39">
        <v>0</v>
      </c>
      <c r="I130" s="39">
        <v>0</v>
      </c>
    </row>
    <row r="131" spans="1:9" ht="55.5" customHeight="1" x14ac:dyDescent="0.2">
      <c r="A131" s="5" t="s">
        <v>151</v>
      </c>
      <c r="B131" s="5" t="s">
        <v>16</v>
      </c>
      <c r="C131" s="5" t="s">
        <v>13</v>
      </c>
      <c r="D131" s="5" t="s">
        <v>185</v>
      </c>
      <c r="E131" s="38" t="s">
        <v>338</v>
      </c>
      <c r="F131" s="26" t="s">
        <v>339</v>
      </c>
      <c r="G131" s="39">
        <v>2500</v>
      </c>
      <c r="H131" s="39">
        <v>0</v>
      </c>
      <c r="I131" s="39">
        <v>0</v>
      </c>
    </row>
    <row r="132" spans="1:9" ht="55.5" customHeight="1" x14ac:dyDescent="0.2">
      <c r="E132" s="38" t="s">
        <v>366</v>
      </c>
      <c r="F132" s="46" t="s">
        <v>367</v>
      </c>
      <c r="G132" s="39">
        <v>0</v>
      </c>
      <c r="H132" s="39">
        <v>0</v>
      </c>
      <c r="I132" s="39">
        <v>4865</v>
      </c>
    </row>
    <row r="133" spans="1:9" ht="65.25" customHeight="1" x14ac:dyDescent="0.2">
      <c r="E133" s="38" t="s">
        <v>415</v>
      </c>
      <c r="F133" s="46" t="s">
        <v>418</v>
      </c>
      <c r="G133" s="39">
        <v>5343.7</v>
      </c>
      <c r="H133" s="39">
        <v>2217.4</v>
      </c>
      <c r="I133" s="39">
        <v>2211.6999999999998</v>
      </c>
    </row>
    <row r="134" spans="1:9" ht="53.25" customHeight="1" x14ac:dyDescent="0.2">
      <c r="A134" s="5" t="s">
        <v>208</v>
      </c>
      <c r="B134" s="5" t="s">
        <v>16</v>
      </c>
      <c r="C134" s="5" t="s">
        <v>13</v>
      </c>
      <c r="D134" s="5" t="s">
        <v>185</v>
      </c>
      <c r="E134" s="38" t="s">
        <v>362</v>
      </c>
      <c r="F134" s="44" t="s">
        <v>363</v>
      </c>
      <c r="G134" s="39">
        <v>1900</v>
      </c>
      <c r="H134" s="39">
        <v>0</v>
      </c>
      <c r="I134" s="39">
        <v>0</v>
      </c>
    </row>
    <row r="135" spans="1:9" ht="53.25" customHeight="1" x14ac:dyDescent="0.2">
      <c r="E135" s="38" t="s">
        <v>382</v>
      </c>
      <c r="F135" s="44" t="s">
        <v>383</v>
      </c>
      <c r="G135" s="39">
        <v>903.4</v>
      </c>
      <c r="H135" s="39">
        <v>0</v>
      </c>
      <c r="I135" s="39">
        <v>0</v>
      </c>
    </row>
    <row r="136" spans="1:9" ht="31.5" x14ac:dyDescent="0.2">
      <c r="E136" s="38" t="s">
        <v>378</v>
      </c>
      <c r="F136" s="25" t="s">
        <v>377</v>
      </c>
      <c r="G136" s="39">
        <v>1434.4</v>
      </c>
      <c r="H136" s="39">
        <v>0</v>
      </c>
      <c r="I136" s="39">
        <v>0</v>
      </c>
    </row>
    <row r="137" spans="1:9" ht="36.75" customHeight="1" x14ac:dyDescent="0.2">
      <c r="A137" s="5" t="s">
        <v>207</v>
      </c>
      <c r="B137" s="5" t="s">
        <v>16</v>
      </c>
      <c r="C137" s="5" t="s">
        <v>13</v>
      </c>
      <c r="D137" s="5" t="s">
        <v>185</v>
      </c>
      <c r="E137" s="38" t="s">
        <v>340</v>
      </c>
      <c r="F137" s="26" t="s">
        <v>341</v>
      </c>
      <c r="G137" s="39">
        <v>3655.4</v>
      </c>
      <c r="H137" s="39">
        <v>0</v>
      </c>
      <c r="I137" s="39">
        <v>0</v>
      </c>
    </row>
    <row r="138" spans="1:9" ht="58.5" customHeight="1" x14ac:dyDescent="0.2">
      <c r="A138" s="5" t="s">
        <v>204</v>
      </c>
      <c r="B138" s="5" t="s">
        <v>16</v>
      </c>
      <c r="C138" s="5" t="s">
        <v>13</v>
      </c>
      <c r="D138" s="5" t="s">
        <v>185</v>
      </c>
      <c r="E138" s="34" t="s">
        <v>416</v>
      </c>
      <c r="F138" s="24" t="s">
        <v>417</v>
      </c>
      <c r="G138" s="39">
        <v>1940</v>
      </c>
      <c r="H138" s="39">
        <v>0</v>
      </c>
      <c r="I138" s="39">
        <v>0</v>
      </c>
    </row>
    <row r="139" spans="1:9" ht="86.25" hidden="1" customHeight="1" x14ac:dyDescent="0.2">
      <c r="A139" s="5" t="s">
        <v>213</v>
      </c>
      <c r="B139" s="5" t="s">
        <v>16</v>
      </c>
      <c r="C139" s="5" t="s">
        <v>13</v>
      </c>
      <c r="D139" s="5" t="s">
        <v>185</v>
      </c>
      <c r="E139" s="34" t="s">
        <v>215</v>
      </c>
      <c r="F139" s="24" t="s">
        <v>214</v>
      </c>
      <c r="G139" s="39"/>
      <c r="H139" s="39"/>
      <c r="I139" s="39"/>
    </row>
    <row r="140" spans="1:9" ht="70.5" hidden="1" customHeight="1" x14ac:dyDescent="0.2">
      <c r="A140" s="5" t="s">
        <v>146</v>
      </c>
      <c r="B140" s="5" t="s">
        <v>16</v>
      </c>
      <c r="C140" s="5" t="s">
        <v>13</v>
      </c>
      <c r="D140" s="5" t="s">
        <v>185</v>
      </c>
      <c r="E140" s="34" t="s">
        <v>195</v>
      </c>
      <c r="F140" s="24" t="s">
        <v>147</v>
      </c>
      <c r="G140" s="39"/>
      <c r="H140" s="39"/>
      <c r="I140" s="39"/>
    </row>
    <row r="141" spans="1:9" ht="53.25" hidden="1" customHeight="1" x14ac:dyDescent="0.2">
      <c r="A141" s="5" t="s">
        <v>153</v>
      </c>
      <c r="B141" s="5" t="s">
        <v>16</v>
      </c>
      <c r="C141" s="5" t="s">
        <v>13</v>
      </c>
      <c r="D141" s="5" t="s">
        <v>185</v>
      </c>
      <c r="E141" s="34" t="s">
        <v>205</v>
      </c>
      <c r="F141" s="24" t="s">
        <v>154</v>
      </c>
      <c r="G141" s="39"/>
      <c r="H141" s="39"/>
      <c r="I141" s="39"/>
    </row>
    <row r="142" spans="1:9" ht="69" hidden="1" customHeight="1" x14ac:dyDescent="0.2">
      <c r="A142" s="5" t="s">
        <v>155</v>
      </c>
      <c r="B142" s="5" t="s">
        <v>16</v>
      </c>
      <c r="C142" s="5" t="s">
        <v>13</v>
      </c>
      <c r="D142" s="5" t="s">
        <v>185</v>
      </c>
      <c r="E142" s="34" t="s">
        <v>206</v>
      </c>
      <c r="F142" s="24" t="s">
        <v>156</v>
      </c>
      <c r="G142" s="39"/>
      <c r="H142" s="39"/>
      <c r="I142" s="39"/>
    </row>
    <row r="143" spans="1:9" ht="69" hidden="1" customHeight="1" x14ac:dyDescent="0.2">
      <c r="E143" s="34" t="s">
        <v>258</v>
      </c>
      <c r="F143" s="24" t="s">
        <v>334</v>
      </c>
      <c r="G143" s="39"/>
      <c r="H143" s="39"/>
      <c r="I143" s="39"/>
    </row>
    <row r="144" spans="1:9" ht="41.25" customHeight="1" x14ac:dyDescent="0.2">
      <c r="E144" s="45" t="s">
        <v>364</v>
      </c>
      <c r="F144" s="44" t="s">
        <v>365</v>
      </c>
      <c r="G144" s="39">
        <f>5582.4</f>
        <v>5582.4</v>
      </c>
      <c r="H144" s="39">
        <v>7267.1</v>
      </c>
      <c r="I144" s="39">
        <v>7567.4</v>
      </c>
    </row>
    <row r="145" spans="1:9" ht="35.25" customHeight="1" x14ac:dyDescent="0.2">
      <c r="A145" s="5" t="s">
        <v>209</v>
      </c>
      <c r="B145" s="5" t="s">
        <v>16</v>
      </c>
      <c r="C145" s="5" t="s">
        <v>13</v>
      </c>
      <c r="D145" s="5" t="s">
        <v>185</v>
      </c>
      <c r="E145" s="38" t="s">
        <v>386</v>
      </c>
      <c r="F145" s="26" t="s">
        <v>387</v>
      </c>
      <c r="G145" s="39">
        <f>1742.3</f>
        <v>1742.3</v>
      </c>
      <c r="H145" s="39">
        <f>140.8+695.2</f>
        <v>836</v>
      </c>
      <c r="I145" s="39">
        <v>367.7</v>
      </c>
    </row>
    <row r="146" spans="1:9" ht="26.25" customHeight="1" x14ac:dyDescent="0.2">
      <c r="E146" s="38" t="s">
        <v>315</v>
      </c>
      <c r="F146" s="26" t="s">
        <v>314</v>
      </c>
      <c r="G146" s="39">
        <f>27530.6</f>
        <v>27530.6</v>
      </c>
      <c r="H146" s="39">
        <v>5201.3999999999996</v>
      </c>
      <c r="I146" s="39">
        <v>5201.3999999999996</v>
      </c>
    </row>
    <row r="147" spans="1:9" ht="36.75" customHeight="1" x14ac:dyDescent="0.2">
      <c r="A147" s="5" t="s">
        <v>157</v>
      </c>
      <c r="B147" s="5" t="s">
        <v>12</v>
      </c>
      <c r="C147" s="5" t="s">
        <v>13</v>
      </c>
      <c r="D147" s="5" t="s">
        <v>185</v>
      </c>
      <c r="E147" s="40" t="s">
        <v>221</v>
      </c>
      <c r="F147" s="27" t="s">
        <v>158</v>
      </c>
      <c r="G147" s="41">
        <f>G148+G150+G151+G152+G153+G154+G155+G156+G159+G161+G162+G163+G164+G165+G166+G168+G158+G167+G169</f>
        <v>470695</v>
      </c>
      <c r="H147" s="41">
        <f>H148+H150+H151+H152+H153+H154+H155+H156+H159+H161+H162+H163+H164+H165+H166+H168+H158+H167</f>
        <v>437954.1</v>
      </c>
      <c r="I147" s="41">
        <f>I148+I150+I151+I152+I153+I154+I155+I156+I159+I161+I162+I163+I164+I165+I166+I168+I158+I167</f>
        <v>438887.6</v>
      </c>
    </row>
    <row r="148" spans="1:9" ht="36.75" customHeight="1" x14ac:dyDescent="0.2">
      <c r="E148" s="38" t="s">
        <v>317</v>
      </c>
      <c r="F148" s="26" t="s">
        <v>316</v>
      </c>
      <c r="G148" s="39">
        <v>0</v>
      </c>
      <c r="H148" s="39">
        <v>18</v>
      </c>
      <c r="I148" s="39">
        <v>18</v>
      </c>
    </row>
    <row r="149" spans="1:9" ht="42" hidden="1" customHeight="1" x14ac:dyDescent="0.2">
      <c r="E149" s="38"/>
      <c r="F149" s="26"/>
      <c r="G149" s="39"/>
      <c r="H149" s="39"/>
      <c r="I149" s="39"/>
    </row>
    <row r="150" spans="1:9" ht="42.75" customHeight="1" x14ac:dyDescent="0.2">
      <c r="E150" s="38" t="s">
        <v>309</v>
      </c>
      <c r="F150" s="28" t="s">
        <v>310</v>
      </c>
      <c r="G150" s="39">
        <f>420007.4</f>
        <v>420007.4</v>
      </c>
      <c r="H150" s="39">
        <f>402529.3+329.8+610+602.6+66.8+336.5-1252.1-331.5-336.5-987</f>
        <v>401567.89999999997</v>
      </c>
      <c r="I150" s="39">
        <f>403148.3+329.8+610+602.6+66.8+336.5-1252.1-331.5-336.5-987</f>
        <v>402186.89999999997</v>
      </c>
    </row>
    <row r="151" spans="1:9" ht="55.5" customHeight="1" x14ac:dyDescent="0.2">
      <c r="E151" s="38" t="s">
        <v>330</v>
      </c>
      <c r="F151" s="28" t="s">
        <v>331</v>
      </c>
      <c r="G151" s="39">
        <v>22050</v>
      </c>
      <c r="H151" s="39">
        <v>24050</v>
      </c>
      <c r="I151" s="39">
        <v>24050</v>
      </c>
    </row>
    <row r="152" spans="1:9" ht="72" customHeight="1" x14ac:dyDescent="0.2">
      <c r="E152" s="38" t="s">
        <v>327</v>
      </c>
      <c r="F152" s="28" t="s">
        <v>329</v>
      </c>
      <c r="G152" s="39">
        <v>834.3</v>
      </c>
      <c r="H152" s="39">
        <v>1264.3</v>
      </c>
      <c r="I152" s="39">
        <v>1264.3</v>
      </c>
    </row>
    <row r="153" spans="1:9" ht="69" customHeight="1" x14ac:dyDescent="0.2">
      <c r="E153" s="38" t="s">
        <v>318</v>
      </c>
      <c r="F153" s="26" t="s">
        <v>328</v>
      </c>
      <c r="G153" s="39">
        <v>8256.7000000000007</v>
      </c>
      <c r="H153" s="39">
        <f>7768+924</f>
        <v>8692</v>
      </c>
      <c r="I153" s="39">
        <f>7742.5+1006.5</f>
        <v>8749</v>
      </c>
    </row>
    <row r="154" spans="1:9" ht="89.45" hidden="1" customHeight="1" x14ac:dyDescent="0.2">
      <c r="E154" s="38" t="s">
        <v>246</v>
      </c>
      <c r="F154" s="26" t="s">
        <v>247</v>
      </c>
      <c r="G154" s="39"/>
      <c r="H154" s="39"/>
      <c r="I154" s="39"/>
    </row>
    <row r="155" spans="1:9" ht="53.45" customHeight="1" x14ac:dyDescent="0.2">
      <c r="A155" s="5" t="s">
        <v>164</v>
      </c>
      <c r="B155" s="5" t="s">
        <v>16</v>
      </c>
      <c r="C155" s="5" t="s">
        <v>13</v>
      </c>
      <c r="D155" s="5" t="s">
        <v>185</v>
      </c>
      <c r="E155" s="38" t="s">
        <v>312</v>
      </c>
      <c r="F155" s="26" t="s">
        <v>313</v>
      </c>
      <c r="G155" s="39">
        <v>1813.7</v>
      </c>
      <c r="H155" s="39">
        <v>1855.4</v>
      </c>
      <c r="I155" s="39">
        <v>2056.1999999999998</v>
      </c>
    </row>
    <row r="156" spans="1:9" ht="70.5" customHeight="1" x14ac:dyDescent="0.2">
      <c r="A156" s="5" t="s">
        <v>162</v>
      </c>
      <c r="B156" s="5" t="s">
        <v>16</v>
      </c>
      <c r="C156" s="5" t="s">
        <v>13</v>
      </c>
      <c r="D156" s="5" t="s">
        <v>185</v>
      </c>
      <c r="E156" s="38" t="s">
        <v>311</v>
      </c>
      <c r="F156" s="26" t="s">
        <v>430</v>
      </c>
      <c r="G156" s="39">
        <v>6.1</v>
      </c>
      <c r="H156" s="39">
        <v>6.5</v>
      </c>
      <c r="I156" s="39">
        <v>53.2</v>
      </c>
    </row>
    <row r="157" spans="1:9" ht="134.25" hidden="1" customHeight="1" x14ac:dyDescent="0.2">
      <c r="A157" s="5" t="s">
        <v>167</v>
      </c>
      <c r="B157" s="5" t="s">
        <v>16</v>
      </c>
      <c r="C157" s="5" t="s">
        <v>13</v>
      </c>
      <c r="D157" s="5" t="s">
        <v>185</v>
      </c>
      <c r="E157" s="38" t="s">
        <v>223</v>
      </c>
      <c r="F157" s="26" t="s">
        <v>168</v>
      </c>
      <c r="G157" s="39"/>
      <c r="H157" s="39"/>
      <c r="I157" s="39"/>
    </row>
    <row r="158" spans="1:9" ht="89.25" hidden="1" customHeight="1" x14ac:dyDescent="0.2">
      <c r="A158" s="5" t="s">
        <v>169</v>
      </c>
      <c r="B158" s="5" t="s">
        <v>16</v>
      </c>
      <c r="C158" s="5" t="s">
        <v>13</v>
      </c>
      <c r="D158" s="5" t="s">
        <v>185</v>
      </c>
      <c r="E158" s="38" t="s">
        <v>242</v>
      </c>
      <c r="F158" s="26" t="s">
        <v>248</v>
      </c>
      <c r="G158" s="39"/>
      <c r="H158" s="39"/>
      <c r="I158" s="39"/>
    </row>
    <row r="159" spans="1:9" ht="86.25" hidden="1" customHeight="1" x14ac:dyDescent="0.2">
      <c r="A159" s="5" t="s">
        <v>171</v>
      </c>
      <c r="B159" s="5" t="s">
        <v>16</v>
      </c>
      <c r="C159" s="5" t="s">
        <v>13</v>
      </c>
      <c r="D159" s="5" t="s">
        <v>185</v>
      </c>
      <c r="E159" s="38" t="s">
        <v>243</v>
      </c>
      <c r="F159" s="26" t="s">
        <v>249</v>
      </c>
      <c r="G159" s="39"/>
      <c r="H159" s="39"/>
      <c r="I159" s="39"/>
    </row>
    <row r="160" spans="1:9" ht="87" hidden="1" customHeight="1" x14ac:dyDescent="0.2">
      <c r="A160" s="5" t="s">
        <v>160</v>
      </c>
      <c r="B160" s="5" t="s">
        <v>12</v>
      </c>
      <c r="C160" s="5" t="s">
        <v>13</v>
      </c>
      <c r="D160" s="5" t="s">
        <v>185</v>
      </c>
      <c r="E160" s="38" t="s">
        <v>222</v>
      </c>
      <c r="F160" s="26" t="s">
        <v>161</v>
      </c>
      <c r="G160" s="39"/>
      <c r="H160" s="39"/>
      <c r="I160" s="39"/>
    </row>
    <row r="161" spans="1:9" ht="86.45" hidden="1" customHeight="1" x14ac:dyDescent="0.2">
      <c r="A161" s="5" t="s">
        <v>160</v>
      </c>
      <c r="B161" s="5" t="s">
        <v>16</v>
      </c>
      <c r="C161" s="5" t="s">
        <v>13</v>
      </c>
      <c r="D161" s="5" t="s">
        <v>185</v>
      </c>
      <c r="E161" s="38" t="s">
        <v>244</v>
      </c>
      <c r="F161" s="26" t="s">
        <v>250</v>
      </c>
      <c r="G161" s="39"/>
      <c r="H161" s="39"/>
      <c r="I161" s="39"/>
    </row>
    <row r="162" spans="1:9" ht="53.25" hidden="1" customHeight="1" x14ac:dyDescent="0.2">
      <c r="A162" s="5" t="s">
        <v>159</v>
      </c>
      <c r="B162" s="5" t="s">
        <v>16</v>
      </c>
      <c r="C162" s="5" t="s">
        <v>13</v>
      </c>
      <c r="D162" s="5" t="s">
        <v>185</v>
      </c>
      <c r="E162" s="38" t="s">
        <v>245</v>
      </c>
      <c r="F162" s="26" t="s">
        <v>251</v>
      </c>
      <c r="G162" s="39"/>
      <c r="H162" s="39"/>
      <c r="I162" s="39"/>
    </row>
    <row r="163" spans="1:9" ht="51" customHeight="1" x14ac:dyDescent="0.2">
      <c r="A163" s="5" t="s">
        <v>165</v>
      </c>
      <c r="B163" s="5" t="s">
        <v>16</v>
      </c>
      <c r="C163" s="5" t="s">
        <v>13</v>
      </c>
      <c r="D163" s="5" t="s">
        <v>185</v>
      </c>
      <c r="E163" s="38" t="s">
        <v>319</v>
      </c>
      <c r="F163" s="26" t="s">
        <v>320</v>
      </c>
      <c r="G163" s="39">
        <f>240.1</f>
        <v>240.1</v>
      </c>
      <c r="H163" s="39">
        <v>500</v>
      </c>
      <c r="I163" s="39">
        <v>510</v>
      </c>
    </row>
    <row r="164" spans="1:9" ht="86.25" hidden="1" customHeight="1" x14ac:dyDescent="0.2">
      <c r="A164" s="5" t="s">
        <v>166</v>
      </c>
      <c r="B164" s="5" t="s">
        <v>16</v>
      </c>
      <c r="C164" s="5" t="s">
        <v>13</v>
      </c>
      <c r="D164" s="5" t="s">
        <v>185</v>
      </c>
      <c r="E164" s="38" t="s">
        <v>332</v>
      </c>
      <c r="F164" s="26" t="s">
        <v>333</v>
      </c>
      <c r="G164" s="39">
        <f>671-671</f>
        <v>0</v>
      </c>
      <c r="H164" s="39">
        <f>692-692</f>
        <v>0</v>
      </c>
      <c r="I164" s="39">
        <f>719-719</f>
        <v>0</v>
      </c>
    </row>
    <row r="165" spans="1:9" ht="66" hidden="1" customHeight="1" x14ac:dyDescent="0.2">
      <c r="A165" s="5" t="s">
        <v>163</v>
      </c>
      <c r="B165" s="5" t="s">
        <v>16</v>
      </c>
      <c r="C165" s="5" t="s">
        <v>13</v>
      </c>
      <c r="D165" s="5" t="s">
        <v>185</v>
      </c>
      <c r="E165" s="38" t="s">
        <v>321</v>
      </c>
      <c r="F165" s="26" t="s">
        <v>322</v>
      </c>
      <c r="G165" s="39">
        <f>3-3</f>
        <v>0</v>
      </c>
      <c r="H165" s="39">
        <f>3-3</f>
        <v>0</v>
      </c>
      <c r="I165" s="39">
        <f>3-3</f>
        <v>0</v>
      </c>
    </row>
    <row r="166" spans="1:9" ht="101.25" customHeight="1" x14ac:dyDescent="0.2">
      <c r="A166" s="5" t="s">
        <v>170</v>
      </c>
      <c r="B166" s="5" t="s">
        <v>16</v>
      </c>
      <c r="C166" s="5" t="s">
        <v>13</v>
      </c>
      <c r="D166" s="5" t="s">
        <v>185</v>
      </c>
      <c r="E166" s="38" t="s">
        <v>323</v>
      </c>
      <c r="F166" s="26" t="s">
        <v>324</v>
      </c>
      <c r="G166" s="39">
        <f>8890.7</f>
        <v>8890.7000000000007</v>
      </c>
      <c r="H166" s="39">
        <f>19054-19054</f>
        <v>0</v>
      </c>
      <c r="I166" s="39">
        <f>19800-19800</f>
        <v>0</v>
      </c>
    </row>
    <row r="167" spans="1:9" ht="39.75" hidden="1" customHeight="1" x14ac:dyDescent="0.2">
      <c r="A167" s="5" t="s">
        <v>224</v>
      </c>
      <c r="B167" s="5" t="s">
        <v>12</v>
      </c>
      <c r="C167" s="5" t="s">
        <v>13</v>
      </c>
      <c r="D167" s="5" t="s">
        <v>185</v>
      </c>
      <c r="E167" s="38" t="s">
        <v>388</v>
      </c>
      <c r="F167" s="26" t="s">
        <v>429</v>
      </c>
      <c r="G167" s="39">
        <v>0</v>
      </c>
      <c r="H167" s="39">
        <v>0</v>
      </c>
      <c r="I167" s="39">
        <v>0</v>
      </c>
    </row>
    <row r="168" spans="1:9" ht="52.5" customHeight="1" x14ac:dyDescent="0.2">
      <c r="A168" s="5" t="s">
        <v>224</v>
      </c>
      <c r="B168" s="5" t="s">
        <v>16</v>
      </c>
      <c r="C168" s="5" t="s">
        <v>13</v>
      </c>
      <c r="D168" s="5" t="s">
        <v>185</v>
      </c>
      <c r="E168" s="38" t="s">
        <v>325</v>
      </c>
      <c r="F168" s="26" t="s">
        <v>326</v>
      </c>
      <c r="G168" s="39">
        <f>7398.2</f>
        <v>7398.2</v>
      </c>
      <c r="H168" s="39">
        <f>32803-32803</f>
        <v>0</v>
      </c>
      <c r="I168" s="39">
        <f>33786-33786</f>
        <v>0</v>
      </c>
    </row>
    <row r="169" spans="1:9" ht="41.25" customHeight="1" x14ac:dyDescent="0.2">
      <c r="E169" s="38" t="s">
        <v>389</v>
      </c>
      <c r="F169" s="26" t="s">
        <v>390</v>
      </c>
      <c r="G169" s="39">
        <f>1197.8</f>
        <v>1197.8</v>
      </c>
      <c r="H169" s="39">
        <v>0</v>
      </c>
      <c r="I169" s="39">
        <v>0</v>
      </c>
    </row>
    <row r="170" spans="1:9" ht="18.75" customHeight="1" x14ac:dyDescent="0.2">
      <c r="A170" s="5" t="s">
        <v>172</v>
      </c>
      <c r="B170" s="5" t="s">
        <v>12</v>
      </c>
      <c r="C170" s="5" t="s">
        <v>13</v>
      </c>
      <c r="D170" s="5" t="s">
        <v>185</v>
      </c>
      <c r="E170" s="32" t="s">
        <v>225</v>
      </c>
      <c r="F170" s="23" t="s">
        <v>173</v>
      </c>
      <c r="G170" s="33">
        <f>G171+G172</f>
        <v>7935.2999999999993</v>
      </c>
      <c r="H170" s="33">
        <f>H171+H172</f>
        <v>17569.2</v>
      </c>
      <c r="I170" s="33">
        <f>I171+I172</f>
        <v>17569.2</v>
      </c>
    </row>
    <row r="171" spans="1:9" ht="68.25" customHeight="1" x14ac:dyDescent="0.2">
      <c r="A171" s="5" t="s">
        <v>226</v>
      </c>
      <c r="B171" s="5" t="s">
        <v>16</v>
      </c>
      <c r="C171" s="5" t="s">
        <v>13</v>
      </c>
      <c r="D171" s="5" t="s">
        <v>185</v>
      </c>
      <c r="E171" s="38" t="s">
        <v>384</v>
      </c>
      <c r="F171" s="44" t="s">
        <v>385</v>
      </c>
      <c r="G171" s="39">
        <v>5856.4</v>
      </c>
      <c r="H171" s="39">
        <v>17569.2</v>
      </c>
      <c r="I171" s="39">
        <v>17569.2</v>
      </c>
    </row>
    <row r="172" spans="1:9" ht="45.75" customHeight="1" x14ac:dyDescent="0.2">
      <c r="E172" s="38" t="s">
        <v>391</v>
      </c>
      <c r="F172" s="44" t="s">
        <v>392</v>
      </c>
      <c r="G172" s="39">
        <f>1918.9+160</f>
        <v>2078.9</v>
      </c>
      <c r="H172" s="39">
        <v>0</v>
      </c>
      <c r="I172" s="39">
        <v>0</v>
      </c>
    </row>
    <row r="173" spans="1:9" s="14" customFormat="1" ht="18" customHeight="1" x14ac:dyDescent="0.2">
      <c r="A173" s="13" t="s">
        <v>174</v>
      </c>
      <c r="B173" s="13" t="s">
        <v>12</v>
      </c>
      <c r="C173" s="13" t="s">
        <v>13</v>
      </c>
      <c r="D173" s="13" t="s">
        <v>14</v>
      </c>
      <c r="E173" s="32" t="s">
        <v>176</v>
      </c>
      <c r="F173" s="23" t="s">
        <v>175</v>
      </c>
      <c r="G173" s="33">
        <f>G178+G180+G179+G181</f>
        <v>1030.2</v>
      </c>
      <c r="H173" s="33">
        <f>H178+H180+H179+H181</f>
        <v>10000</v>
      </c>
      <c r="I173" s="33">
        <f>I178+I180+I179+I181</f>
        <v>10000</v>
      </c>
    </row>
    <row r="174" spans="1:9" ht="35.25" hidden="1" customHeight="1" x14ac:dyDescent="0.2">
      <c r="E174" s="34" t="s">
        <v>256</v>
      </c>
      <c r="F174" s="24" t="s">
        <v>181</v>
      </c>
      <c r="G174" s="35"/>
      <c r="H174" s="35"/>
      <c r="I174" s="35"/>
    </row>
    <row r="175" spans="1:9" ht="55.15" hidden="1" customHeight="1" x14ac:dyDescent="0.2">
      <c r="A175" s="5" t="s">
        <v>177</v>
      </c>
      <c r="B175" s="5" t="s">
        <v>16</v>
      </c>
      <c r="C175" s="5" t="s">
        <v>13</v>
      </c>
      <c r="D175" s="5" t="s">
        <v>185</v>
      </c>
      <c r="E175" s="34" t="s">
        <v>252</v>
      </c>
      <c r="F175" s="24" t="s">
        <v>255</v>
      </c>
      <c r="G175" s="35"/>
      <c r="H175" s="35"/>
      <c r="I175" s="35"/>
    </row>
    <row r="176" spans="1:9" ht="55.9" hidden="1" customHeight="1" x14ac:dyDescent="0.2">
      <c r="A176" s="5" t="s">
        <v>177</v>
      </c>
      <c r="B176" s="5" t="s">
        <v>16</v>
      </c>
      <c r="C176" s="5" t="s">
        <v>180</v>
      </c>
      <c r="D176" s="5" t="s">
        <v>185</v>
      </c>
      <c r="E176" s="34" t="s">
        <v>253</v>
      </c>
      <c r="F176" s="24" t="s">
        <v>257</v>
      </c>
      <c r="G176" s="35"/>
      <c r="H176" s="35"/>
      <c r="I176" s="35"/>
    </row>
    <row r="177" spans="1:9" ht="69.75" hidden="1" customHeight="1" x14ac:dyDescent="0.2">
      <c r="A177" s="5" t="s">
        <v>177</v>
      </c>
      <c r="B177" s="5" t="s">
        <v>16</v>
      </c>
      <c r="C177" s="5" t="s">
        <v>178</v>
      </c>
      <c r="D177" s="5" t="s">
        <v>185</v>
      </c>
      <c r="E177" s="34" t="s">
        <v>254</v>
      </c>
      <c r="F177" s="24" t="s">
        <v>179</v>
      </c>
      <c r="G177" s="35"/>
      <c r="H177" s="35"/>
      <c r="I177" s="35"/>
    </row>
    <row r="178" spans="1:9" ht="69.75" customHeight="1" x14ac:dyDescent="0.2">
      <c r="E178" s="45" t="s">
        <v>373</v>
      </c>
      <c r="F178" s="50" t="s">
        <v>374</v>
      </c>
      <c r="G178" s="39">
        <v>212.6</v>
      </c>
      <c r="H178" s="35">
        <v>0</v>
      </c>
      <c r="I178" s="35">
        <v>0</v>
      </c>
    </row>
    <row r="179" spans="1:9" ht="36.75" customHeight="1" x14ac:dyDescent="0.2">
      <c r="E179" s="34" t="s">
        <v>358</v>
      </c>
      <c r="F179" s="24" t="s">
        <v>356</v>
      </c>
      <c r="G179" s="39">
        <v>170.6</v>
      </c>
      <c r="H179" s="35">
        <v>10000</v>
      </c>
      <c r="I179" s="35">
        <v>10000</v>
      </c>
    </row>
    <row r="180" spans="1:9" ht="47.25" customHeight="1" x14ac:dyDescent="0.2">
      <c r="E180" s="45" t="s">
        <v>433</v>
      </c>
      <c r="F180" s="24" t="s">
        <v>419</v>
      </c>
      <c r="G180" s="35">
        <v>428</v>
      </c>
      <c r="H180" s="35">
        <v>0</v>
      </c>
      <c r="I180" s="35">
        <v>0</v>
      </c>
    </row>
    <row r="181" spans="1:9" ht="60" customHeight="1" x14ac:dyDescent="0.2">
      <c r="E181" s="45" t="s">
        <v>375</v>
      </c>
      <c r="F181" s="50" t="s">
        <v>376</v>
      </c>
      <c r="G181" s="35">
        <v>219</v>
      </c>
      <c r="H181" s="35">
        <v>0</v>
      </c>
      <c r="I181" s="35">
        <v>0</v>
      </c>
    </row>
    <row r="182" spans="1:9" s="14" customFormat="1" ht="18" customHeight="1" x14ac:dyDescent="0.2">
      <c r="A182" s="13" t="s">
        <v>11</v>
      </c>
      <c r="B182" s="13" t="s">
        <v>12</v>
      </c>
      <c r="C182" s="13" t="s">
        <v>13</v>
      </c>
      <c r="D182" s="13" t="s">
        <v>14</v>
      </c>
      <c r="E182" s="54" t="s">
        <v>15</v>
      </c>
      <c r="F182" s="55"/>
      <c r="G182" s="33">
        <f>G25+G107</f>
        <v>1237770.7</v>
      </c>
      <c r="H182" s="33">
        <f>H25+H107</f>
        <v>1030643.2</v>
      </c>
      <c r="I182" s="33">
        <f>I25+I107</f>
        <v>1071421.5</v>
      </c>
    </row>
  </sheetData>
  <sheetProtection formatColumns="0"/>
  <mergeCells count="10">
    <mergeCell ref="E182:F182"/>
    <mergeCell ref="E22:I22"/>
    <mergeCell ref="G4:I4"/>
    <mergeCell ref="G19:I19"/>
    <mergeCell ref="F14:I14"/>
    <mergeCell ref="F16:I16"/>
    <mergeCell ref="F17:I17"/>
    <mergeCell ref="F18:I18"/>
    <mergeCell ref="F15:I15"/>
    <mergeCell ref="E21:I21"/>
  </mergeCells>
  <phoneticPr fontId="1" type="noConversion"/>
  <conditionalFormatting sqref="F47">
    <cfRule type="expression" dxfId="19" priority="16" stopIfTrue="1">
      <formula>$B47</formula>
    </cfRule>
  </conditionalFormatting>
  <conditionalFormatting sqref="E44:E45">
    <cfRule type="expression" dxfId="18" priority="20" stopIfTrue="1">
      <formula>$B44</formula>
    </cfRule>
  </conditionalFormatting>
  <conditionalFormatting sqref="F44:F45">
    <cfRule type="expression" dxfId="17" priority="19" stopIfTrue="1">
      <formula>$B44</formula>
    </cfRule>
  </conditionalFormatting>
  <conditionalFormatting sqref="E46:E47">
    <cfRule type="expression" dxfId="16" priority="18" stopIfTrue="1">
      <formula>$B46</formula>
    </cfRule>
  </conditionalFormatting>
  <conditionalFormatting sqref="F46">
    <cfRule type="expression" dxfId="15" priority="17" stopIfTrue="1">
      <formula>$B46</formula>
    </cfRule>
  </conditionalFormatting>
  <conditionalFormatting sqref="F49">
    <cfRule type="expression" dxfId="14" priority="13" stopIfTrue="1">
      <formula>$B49</formula>
    </cfRule>
  </conditionalFormatting>
  <conditionalFormatting sqref="E48:E49">
    <cfRule type="expression" dxfId="13" priority="15" stopIfTrue="1">
      <formula>$B48</formula>
    </cfRule>
  </conditionalFormatting>
  <conditionalFormatting sqref="F48">
    <cfRule type="expression" dxfId="12" priority="14" stopIfTrue="1">
      <formula>$B48</formula>
    </cfRule>
  </conditionalFormatting>
  <conditionalFormatting sqref="E59">
    <cfRule type="expression" dxfId="11" priority="12" stopIfTrue="1">
      <formula>$B59</formula>
    </cfRule>
  </conditionalFormatting>
  <conditionalFormatting sqref="F59">
    <cfRule type="expression" dxfId="10" priority="11" stopIfTrue="1">
      <formula>$B59</formula>
    </cfRule>
  </conditionalFormatting>
  <conditionalFormatting sqref="E60">
    <cfRule type="expression" dxfId="9" priority="10" stopIfTrue="1">
      <formula>$B60</formula>
    </cfRule>
  </conditionalFormatting>
  <conditionalFormatting sqref="F60">
    <cfRule type="expression" dxfId="8" priority="9" stopIfTrue="1">
      <formula>$B60</formula>
    </cfRule>
  </conditionalFormatting>
  <conditionalFormatting sqref="E61">
    <cfRule type="expression" dxfId="7" priority="8" stopIfTrue="1">
      <formula>$B61</formula>
    </cfRule>
  </conditionalFormatting>
  <conditionalFormatting sqref="F61">
    <cfRule type="expression" dxfId="6" priority="7" stopIfTrue="1">
      <formula>$B61</formula>
    </cfRule>
  </conditionalFormatting>
  <conditionalFormatting sqref="E62">
    <cfRule type="expression" dxfId="5" priority="6" stopIfTrue="1">
      <formula>$B62</formula>
    </cfRule>
  </conditionalFormatting>
  <conditionalFormatting sqref="F62">
    <cfRule type="expression" dxfId="4" priority="5" stopIfTrue="1">
      <formula>$B62</formula>
    </cfRule>
  </conditionalFormatting>
  <conditionalFormatting sqref="E63">
    <cfRule type="expression" dxfId="3" priority="4" stopIfTrue="1">
      <formula>$B63</formula>
    </cfRule>
  </conditionalFormatting>
  <conditionalFormatting sqref="F63">
    <cfRule type="expression" dxfId="2" priority="3" stopIfTrue="1">
      <formula>$B63</formula>
    </cfRule>
  </conditionalFormatting>
  <conditionalFormatting sqref="E64">
    <cfRule type="expression" dxfId="1" priority="2" stopIfTrue="1">
      <formula>$B64</formula>
    </cfRule>
  </conditionalFormatting>
  <conditionalFormatting sqref="F64">
    <cfRule type="expression" dxfId="0" priority="1" stopIfTrue="1">
      <formula>$B64</formula>
    </cfRule>
  </conditionalFormatting>
  <pageMargins left="0.98425196850393704" right="0.39370078740157483" top="0.98425196850393704" bottom="0.98425196850393704" header="0.31496062992125984" footer="0.31496062992125984"/>
  <pageSetup paperSize="9" scale="80" firstPageNumber="111" fitToHeight="12" orientation="landscape" useFirstPageNumber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523mudrechenko</dc:creator>
  <cp:lastModifiedBy>Петюкова</cp:lastModifiedBy>
  <cp:lastPrinted>2020-12-24T10:21:43Z</cp:lastPrinted>
  <dcterms:created xsi:type="dcterms:W3CDTF">2007-10-23T05:54:51Z</dcterms:created>
  <dcterms:modified xsi:type="dcterms:W3CDTF">2021-01-12T05:26:11Z</dcterms:modified>
</cp:coreProperties>
</file>