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099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0" i="1" l="1"/>
  <c r="D45" i="1"/>
  <c r="D44" i="1"/>
  <c r="D40" i="1"/>
  <c r="D39" i="1" s="1"/>
  <c r="D51" i="1" s="1"/>
  <c r="D32" i="1"/>
  <c r="D27" i="1"/>
  <c r="D26" i="1"/>
  <c r="D22" i="1"/>
  <c r="C51" i="1"/>
  <c r="C55" i="1" s="1"/>
  <c r="C50" i="1"/>
  <c r="C45" i="1"/>
  <c r="C44" i="1"/>
  <c r="C40" i="1"/>
  <c r="C39" i="1"/>
  <c r="C32" i="1"/>
  <c r="C27" i="1"/>
  <c r="C26" i="1"/>
  <c r="C22" i="1"/>
  <c r="C21" i="1" s="1"/>
  <c r="C11" i="1"/>
  <c r="C10" i="1"/>
  <c r="C6" i="1"/>
  <c r="C5" i="1" s="1"/>
  <c r="D11" i="1"/>
  <c r="D10" i="1" s="1"/>
  <c r="D5" i="1" s="1"/>
  <c r="D6" i="1"/>
  <c r="E49" i="1"/>
  <c r="E31" i="1"/>
  <c r="E15" i="1"/>
  <c r="C52" i="1" l="1"/>
  <c r="C53" i="1" s="1"/>
  <c r="D21" i="1"/>
  <c r="D33" i="1" s="1"/>
  <c r="D37" i="1" s="1"/>
  <c r="D55" i="1"/>
  <c r="D52" i="1"/>
  <c r="D53" i="1" s="1"/>
  <c r="C33" i="1"/>
  <c r="C37" i="1" s="1"/>
  <c r="C17" i="1"/>
  <c r="C18" i="1" s="1"/>
  <c r="C19" i="1" s="1"/>
  <c r="D17" i="1"/>
  <c r="D18" i="1" s="1"/>
  <c r="D19" i="1" s="1"/>
  <c r="D34" i="1" l="1"/>
  <c r="D35" i="1" s="1"/>
  <c r="C34" i="1"/>
  <c r="C35" i="1" s="1"/>
  <c r="E54" i="1" l="1"/>
  <c r="E55" i="1"/>
  <c r="E37" i="1"/>
  <c r="E36" i="1"/>
  <c r="E17" i="1" l="1"/>
  <c r="E16" i="1"/>
  <c r="E14" i="1"/>
  <c r="E13" i="1"/>
  <c r="E12" i="1"/>
  <c r="E9" i="1"/>
  <c r="E8" i="1"/>
  <c r="E7" i="1"/>
  <c r="E33" i="1"/>
  <c r="E32" i="1"/>
  <c r="E30" i="1"/>
  <c r="E29" i="1"/>
  <c r="E28" i="1"/>
  <c r="E25" i="1"/>
  <c r="E24" i="1"/>
  <c r="E23" i="1"/>
  <c r="E40" i="1"/>
  <c r="E41" i="1"/>
  <c r="E42" i="1"/>
  <c r="E43" i="1"/>
  <c r="E46" i="1"/>
  <c r="E47" i="1"/>
  <c r="E48" i="1"/>
  <c r="E50" i="1"/>
  <c r="E51" i="1"/>
  <c r="E45" i="1" l="1"/>
  <c r="E27" i="1"/>
  <c r="E44" i="1"/>
  <c r="E22" i="1"/>
  <c r="E26" i="1" l="1"/>
  <c r="E11" i="1"/>
  <c r="E10" i="1" l="1"/>
  <c r="E39" i="1"/>
  <c r="E53" i="1"/>
  <c r="E52" i="1"/>
  <c r="E21" i="1"/>
  <c r="E6" i="1"/>
  <c r="E35" i="1" l="1"/>
  <c r="E34" i="1"/>
  <c r="E5" i="1" l="1"/>
  <c r="E19" i="1" l="1"/>
  <c r="E18" i="1"/>
</calcChain>
</file>

<file path=xl/sharedStrings.xml><?xml version="1.0" encoding="utf-8"?>
<sst xmlns="http://schemas.openxmlformats.org/spreadsheetml/2006/main" count="90" uniqueCount="38">
  <si>
    <t>Дефицит бюджета</t>
  </si>
  <si>
    <t>2021 год</t>
  </si>
  <si>
    <t>тыс.руб.</t>
  </si>
  <si>
    <t>дотация</t>
  </si>
  <si>
    <t>субвенции</t>
  </si>
  <si>
    <t>налоговые доходы</t>
  </si>
  <si>
    <t>неналоговые доходы</t>
  </si>
  <si>
    <t>% от общего объема доходов бюджета без учета объема безвозмездных поступлений</t>
  </si>
  <si>
    <t>Расходы бюджета</t>
  </si>
  <si>
    <t>2022 год</t>
  </si>
  <si>
    <t>Прочие безвозмездные поступления</t>
  </si>
  <si>
    <t>субсидии</t>
  </si>
  <si>
    <t>Безвозмездные поступления от других бюджетов, из них:</t>
  </si>
  <si>
    <t>Доходы бюджета, в том числе:</t>
  </si>
  <si>
    <t>Налоговые и неналоговые доходы, из них:</t>
  </si>
  <si>
    <t>1.1.</t>
  </si>
  <si>
    <t>1.2.</t>
  </si>
  <si>
    <t>1.2.1.</t>
  </si>
  <si>
    <t>1.2.2.</t>
  </si>
  <si>
    <t>1.1.1.</t>
  </si>
  <si>
    <t>1.1.2.</t>
  </si>
  <si>
    <t>Допнорматив</t>
  </si>
  <si>
    <t>Показатель</t>
  </si>
  <si>
    <t>1.2.1.1.</t>
  </si>
  <si>
    <t>1.2.1.2.</t>
  </si>
  <si>
    <t>1.2.1.3.</t>
  </si>
  <si>
    <t>№ п/п</t>
  </si>
  <si>
    <t>Отклонение (+/-)</t>
  </si>
  <si>
    <t>Основные характеристики бюджета муниципального округа (1-ое чтение)</t>
  </si>
  <si>
    <t>Условно утвержденные раходы</t>
  </si>
  <si>
    <t>% от общего объема расходов бюджета без учета объема безвозмездных поступлений имеющих целевой характер</t>
  </si>
  <si>
    <t>1.2.1.4.</t>
  </si>
  <si>
    <t>Основные характеристики бюджета муниципального округа (проект)</t>
  </si>
  <si>
    <t>МБТ</t>
  </si>
  <si>
    <t>2023 год</t>
  </si>
  <si>
    <t>Изменение основных характеристик                                                                                                                            бюджета  Крапивинского муниципального  округа на 2021 год и на плановый период 2022 и 2023 годов                                                                                         ( к проекту)</t>
  </si>
  <si>
    <t>Безвозмездные поступления, в том числе:</t>
  </si>
  <si>
    <t>Начальник финансового управления Крапивинского округа  _____________________________ О.В.Стоянова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</si>
</sst>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0" fillId="0" borderId="0" xfId="0" applyNumberFormat="1"/>
    <xf numFmtId="2" fontId="0" fillId="0" borderId="0" xfId="0" applyNumberFormat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166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 wrapText="1"/>
    </xf>
    <xf numFmtId="16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/>
    <xf numFmtId="165" fontId="5" fillId="0" borderId="1" xfId="0" applyNumberFormat="1" applyFont="1" applyBorder="1" applyAlignment="1">
      <alignment horizontal="center" vertical="center"/>
    </xf>
    <xf numFmtId="0" fontId="7" fillId="0" borderId="0" xfId="0" applyFont="1"/>
    <xf numFmtId="10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3"/>
  <sheetViews>
    <sheetView tabSelected="1" workbookViewId="0">
      <selection activeCell="I1" sqref="I1"/>
    </sheetView>
  </sheetViews>
  <sheetFormatPr defaultRowHeight="15" x14ac:dyDescent="0.25"/>
  <cols>
    <col min="2" max="2" width="46.28515625" customWidth="1"/>
    <col min="3" max="4" width="24.28515625" customWidth="1"/>
    <col min="5" max="5" width="17.28515625" customWidth="1"/>
  </cols>
  <sheetData>
    <row r="1" spans="1:5" ht="51" customHeight="1" x14ac:dyDescent="0.25">
      <c r="B1" s="23" t="s">
        <v>35</v>
      </c>
      <c r="C1" s="23"/>
      <c r="D1" s="23"/>
      <c r="E1" s="23"/>
    </row>
    <row r="2" spans="1:5" ht="20.25" x14ac:dyDescent="0.25">
      <c r="B2" s="1"/>
      <c r="C2" s="1"/>
      <c r="D2" s="1"/>
      <c r="E2" s="27" t="s">
        <v>2</v>
      </c>
    </row>
    <row r="3" spans="1:5" s="19" customFormat="1" ht="46.5" customHeight="1" x14ac:dyDescent="0.25">
      <c r="A3" s="8" t="s">
        <v>26</v>
      </c>
      <c r="B3" s="8" t="s">
        <v>22</v>
      </c>
      <c r="C3" s="5" t="s">
        <v>32</v>
      </c>
      <c r="D3" s="5" t="s">
        <v>28</v>
      </c>
      <c r="E3" s="6" t="s">
        <v>27</v>
      </c>
    </row>
    <row r="4" spans="1:5" s="19" customFormat="1" ht="15.75" x14ac:dyDescent="0.25">
      <c r="A4" s="24" t="s">
        <v>1</v>
      </c>
      <c r="B4" s="25"/>
      <c r="C4" s="25"/>
      <c r="D4" s="25"/>
      <c r="E4" s="26"/>
    </row>
    <row r="5" spans="1:5" ht="15.75" x14ac:dyDescent="0.25">
      <c r="A5" s="7">
        <v>1</v>
      </c>
      <c r="B5" s="8" t="s">
        <v>13</v>
      </c>
      <c r="C5" s="9">
        <f>C6+C10</f>
        <v>877815.39999999991</v>
      </c>
      <c r="D5" s="9">
        <f>D6+D10</f>
        <v>904798.59999999986</v>
      </c>
      <c r="E5" s="9">
        <f>D5-C5</f>
        <v>26983.199999999953</v>
      </c>
    </row>
    <row r="6" spans="1:5" ht="15.75" x14ac:dyDescent="0.25">
      <c r="A6" s="10" t="s">
        <v>15</v>
      </c>
      <c r="B6" s="11" t="s">
        <v>14</v>
      </c>
      <c r="C6" s="12">
        <f>SUM(C7:C8)</f>
        <v>180550</v>
      </c>
      <c r="D6" s="12">
        <f>SUM(D7:D8)</f>
        <v>180550</v>
      </c>
      <c r="E6" s="12">
        <f t="shared" ref="E6:E18" si="0">D6-C6</f>
        <v>0</v>
      </c>
    </row>
    <row r="7" spans="1:5" ht="15.75" x14ac:dyDescent="0.25">
      <c r="A7" s="10" t="s">
        <v>19</v>
      </c>
      <c r="B7" s="13" t="s">
        <v>5</v>
      </c>
      <c r="C7" s="12">
        <v>145123</v>
      </c>
      <c r="D7" s="12">
        <v>145123</v>
      </c>
      <c r="E7" s="12">
        <f t="shared" si="0"/>
        <v>0</v>
      </c>
    </row>
    <row r="8" spans="1:5" ht="15.75" x14ac:dyDescent="0.25">
      <c r="A8" s="10" t="s">
        <v>20</v>
      </c>
      <c r="B8" s="13" t="s">
        <v>6</v>
      </c>
      <c r="C8" s="12">
        <v>35427</v>
      </c>
      <c r="D8" s="12">
        <v>35427</v>
      </c>
      <c r="E8" s="12">
        <f t="shared" si="0"/>
        <v>0</v>
      </c>
    </row>
    <row r="9" spans="1:5" ht="15.75" x14ac:dyDescent="0.25">
      <c r="A9" s="10"/>
      <c r="B9" s="13" t="s">
        <v>21</v>
      </c>
      <c r="C9" s="12">
        <v>77764</v>
      </c>
      <c r="D9" s="12">
        <v>77764</v>
      </c>
      <c r="E9" s="12">
        <f t="shared" si="0"/>
        <v>0</v>
      </c>
    </row>
    <row r="10" spans="1:5" ht="15.75" x14ac:dyDescent="0.25">
      <c r="A10" s="10" t="s">
        <v>16</v>
      </c>
      <c r="B10" s="11" t="s">
        <v>36</v>
      </c>
      <c r="C10" s="12">
        <f>C11+C16</f>
        <v>697265.39999999991</v>
      </c>
      <c r="D10" s="12">
        <f>D11+D16</f>
        <v>724248.59999999986</v>
      </c>
      <c r="E10" s="12">
        <f t="shared" si="0"/>
        <v>26983.199999999953</v>
      </c>
    </row>
    <row r="11" spans="1:5" ht="31.5" x14ac:dyDescent="0.25">
      <c r="A11" s="10" t="s">
        <v>17</v>
      </c>
      <c r="B11" s="14" t="s">
        <v>12</v>
      </c>
      <c r="C11" s="15">
        <f>SUM(C12:C14)</f>
        <v>687265.39999999991</v>
      </c>
      <c r="D11" s="15">
        <f>SUM(D12:D15)</f>
        <v>714248.59999999986</v>
      </c>
      <c r="E11" s="15">
        <f t="shared" si="0"/>
        <v>26983.199999999953</v>
      </c>
    </row>
    <row r="12" spans="1:5" ht="15.75" x14ac:dyDescent="0.25">
      <c r="A12" s="10" t="s">
        <v>23</v>
      </c>
      <c r="B12" s="13" t="s">
        <v>3</v>
      </c>
      <c r="C12" s="12">
        <v>213370</v>
      </c>
      <c r="D12" s="12">
        <v>213370</v>
      </c>
      <c r="E12" s="12">
        <f t="shared" si="0"/>
        <v>0</v>
      </c>
    </row>
    <row r="13" spans="1:5" ht="15.75" x14ac:dyDescent="0.25">
      <c r="A13" s="10" t="s">
        <v>24</v>
      </c>
      <c r="B13" s="13" t="s">
        <v>11</v>
      </c>
      <c r="C13" s="12">
        <v>60194.6</v>
      </c>
      <c r="D13" s="12">
        <v>68787.600000000006</v>
      </c>
      <c r="E13" s="12">
        <f t="shared" si="0"/>
        <v>8593.0000000000073</v>
      </c>
    </row>
    <row r="14" spans="1:5" ht="15.75" x14ac:dyDescent="0.25">
      <c r="A14" s="10" t="s">
        <v>25</v>
      </c>
      <c r="B14" s="13" t="s">
        <v>4</v>
      </c>
      <c r="C14" s="12">
        <v>413700.8</v>
      </c>
      <c r="D14" s="12">
        <v>414521.8</v>
      </c>
      <c r="E14" s="12">
        <f t="shared" si="0"/>
        <v>821</v>
      </c>
    </row>
    <row r="15" spans="1:5" ht="15.75" x14ac:dyDescent="0.25">
      <c r="A15" s="10" t="s">
        <v>31</v>
      </c>
      <c r="B15" s="13" t="s">
        <v>33</v>
      </c>
      <c r="C15" s="12">
        <v>0</v>
      </c>
      <c r="D15" s="12">
        <v>17569.2</v>
      </c>
      <c r="E15" s="12">
        <f t="shared" si="0"/>
        <v>17569.2</v>
      </c>
    </row>
    <row r="16" spans="1:5" ht="15.75" x14ac:dyDescent="0.25">
      <c r="A16" s="10" t="s">
        <v>18</v>
      </c>
      <c r="B16" s="16" t="s">
        <v>10</v>
      </c>
      <c r="C16" s="15">
        <v>10000</v>
      </c>
      <c r="D16" s="15">
        <v>10000</v>
      </c>
      <c r="E16" s="15">
        <f t="shared" si="0"/>
        <v>0</v>
      </c>
    </row>
    <row r="17" spans="1:5" ht="15.75" x14ac:dyDescent="0.25">
      <c r="A17" s="7">
        <v>2</v>
      </c>
      <c r="B17" s="8" t="s">
        <v>8</v>
      </c>
      <c r="C17" s="9">
        <f>C5+5100</f>
        <v>882915.39999999991</v>
      </c>
      <c r="D17" s="9">
        <f>D5+5100</f>
        <v>909898.59999999986</v>
      </c>
      <c r="E17" s="9">
        <f t="shared" si="0"/>
        <v>26983.199999999953</v>
      </c>
    </row>
    <row r="18" spans="1:5" ht="15.75" x14ac:dyDescent="0.25">
      <c r="A18" s="7">
        <v>3</v>
      </c>
      <c r="B18" s="8" t="s">
        <v>0</v>
      </c>
      <c r="C18" s="9">
        <f>C5-C17</f>
        <v>-5100</v>
      </c>
      <c r="D18" s="9">
        <f>D5-D17</f>
        <v>-5100</v>
      </c>
      <c r="E18" s="9">
        <f t="shared" si="0"/>
        <v>0</v>
      </c>
    </row>
    <row r="19" spans="1:5" ht="34.5" customHeight="1" x14ac:dyDescent="0.25">
      <c r="A19" s="17"/>
      <c r="B19" s="11" t="s">
        <v>7</v>
      </c>
      <c r="C19" s="20">
        <f>C18/(C6-C9)*-1</f>
        <v>4.9617652209444869E-2</v>
      </c>
      <c r="D19" s="20">
        <f>D18/(D6-D9)*-1</f>
        <v>4.9617652209444869E-2</v>
      </c>
      <c r="E19" s="20">
        <f>D19-C19</f>
        <v>0</v>
      </c>
    </row>
    <row r="20" spans="1:5" ht="15.75" x14ac:dyDescent="0.25">
      <c r="A20" s="24" t="s">
        <v>9</v>
      </c>
      <c r="B20" s="25"/>
      <c r="C20" s="25"/>
      <c r="D20" s="25"/>
      <c r="E20" s="26"/>
    </row>
    <row r="21" spans="1:5" ht="15.75" x14ac:dyDescent="0.25">
      <c r="A21" s="7">
        <v>1</v>
      </c>
      <c r="B21" s="8" t="s">
        <v>13</v>
      </c>
      <c r="C21" s="9">
        <f>C22+C26</f>
        <v>854242.89999999991</v>
      </c>
      <c r="D21" s="9">
        <f>D22+D26</f>
        <v>912939.5</v>
      </c>
      <c r="E21" s="9">
        <f>D21-C21</f>
        <v>58696.600000000093</v>
      </c>
    </row>
    <row r="22" spans="1:5" ht="20.25" customHeight="1" x14ac:dyDescent="0.25">
      <c r="A22" s="10" t="s">
        <v>15</v>
      </c>
      <c r="B22" s="11" t="s">
        <v>14</v>
      </c>
      <c r="C22" s="12">
        <f t="shared" ref="C22:D22" si="1">SUM(C23:C24)</f>
        <v>181680</v>
      </c>
      <c r="D22" s="12">
        <f t="shared" si="1"/>
        <v>181680</v>
      </c>
      <c r="E22" s="12">
        <f t="shared" ref="E22:E36" si="2">D22-C22</f>
        <v>0</v>
      </c>
    </row>
    <row r="23" spans="1:5" ht="15.75" x14ac:dyDescent="0.25">
      <c r="A23" s="10" t="s">
        <v>19</v>
      </c>
      <c r="B23" s="13" t="s">
        <v>5</v>
      </c>
      <c r="C23" s="12">
        <v>148690</v>
      </c>
      <c r="D23" s="12">
        <v>148690</v>
      </c>
      <c r="E23" s="12">
        <f t="shared" si="2"/>
        <v>0</v>
      </c>
    </row>
    <row r="24" spans="1:5" ht="15.75" x14ac:dyDescent="0.25">
      <c r="A24" s="10" t="s">
        <v>20</v>
      </c>
      <c r="B24" s="13" t="s">
        <v>6</v>
      </c>
      <c r="C24" s="12">
        <v>32990</v>
      </c>
      <c r="D24" s="12">
        <v>32990</v>
      </c>
      <c r="E24" s="12">
        <f t="shared" si="2"/>
        <v>0</v>
      </c>
    </row>
    <row r="25" spans="1:5" ht="15.75" x14ac:dyDescent="0.25">
      <c r="A25" s="10"/>
      <c r="B25" s="13" t="s">
        <v>21</v>
      </c>
      <c r="C25" s="12">
        <v>80139</v>
      </c>
      <c r="D25" s="12">
        <v>80139</v>
      </c>
      <c r="E25" s="12">
        <f t="shared" si="2"/>
        <v>0</v>
      </c>
    </row>
    <row r="26" spans="1:5" ht="15.75" x14ac:dyDescent="0.25">
      <c r="A26" s="10" t="s">
        <v>16</v>
      </c>
      <c r="B26" s="11" t="s">
        <v>36</v>
      </c>
      <c r="C26" s="12">
        <f t="shared" ref="C26:D26" si="3">SUM(C28:C32)</f>
        <v>672562.89999999991</v>
      </c>
      <c r="D26" s="12">
        <f t="shared" si="3"/>
        <v>731259.5</v>
      </c>
      <c r="E26" s="12">
        <f t="shared" si="2"/>
        <v>58696.600000000093</v>
      </c>
    </row>
    <row r="27" spans="1:5" ht="31.5" x14ac:dyDescent="0.25">
      <c r="A27" s="10" t="s">
        <v>17</v>
      </c>
      <c r="B27" s="14" t="s">
        <v>12</v>
      </c>
      <c r="C27" s="15">
        <f t="shared" ref="C27" si="4">SUM(C28:C30)</f>
        <v>662562.89999999991</v>
      </c>
      <c r="D27" s="15">
        <f t="shared" ref="D27" si="5">SUM(D28:D31)</f>
        <v>721259.5</v>
      </c>
      <c r="E27" s="15">
        <f t="shared" ref="E27" si="6">SUM(E28:E31)</f>
        <v>58696.600000000035</v>
      </c>
    </row>
    <row r="28" spans="1:5" ht="15.75" x14ac:dyDescent="0.25">
      <c r="A28" s="10" t="s">
        <v>23</v>
      </c>
      <c r="B28" s="13" t="s">
        <v>3</v>
      </c>
      <c r="C28" s="12">
        <v>172067</v>
      </c>
      <c r="D28" s="12">
        <v>172067</v>
      </c>
      <c r="E28" s="12">
        <f t="shared" si="2"/>
        <v>0</v>
      </c>
    </row>
    <row r="29" spans="1:5" ht="15.75" x14ac:dyDescent="0.25">
      <c r="A29" s="10" t="s">
        <v>24</v>
      </c>
      <c r="B29" s="13" t="s">
        <v>11</v>
      </c>
      <c r="C29" s="12">
        <v>71008.800000000003</v>
      </c>
      <c r="D29" s="12">
        <v>110603.1</v>
      </c>
      <c r="E29" s="12">
        <f t="shared" si="2"/>
        <v>39594.300000000003</v>
      </c>
    </row>
    <row r="30" spans="1:5" ht="15.75" x14ac:dyDescent="0.25">
      <c r="A30" s="10" t="s">
        <v>25</v>
      </c>
      <c r="B30" s="13" t="s">
        <v>4</v>
      </c>
      <c r="C30" s="12">
        <v>419487.1</v>
      </c>
      <c r="D30" s="12">
        <v>421020.2</v>
      </c>
      <c r="E30" s="12">
        <f t="shared" si="2"/>
        <v>1533.1000000000349</v>
      </c>
    </row>
    <row r="31" spans="1:5" ht="15.75" x14ac:dyDescent="0.25">
      <c r="A31" s="10" t="s">
        <v>31</v>
      </c>
      <c r="B31" s="13" t="s">
        <v>33</v>
      </c>
      <c r="C31" s="12">
        <v>0</v>
      </c>
      <c r="D31" s="12">
        <v>17569.2</v>
      </c>
      <c r="E31" s="12">
        <f t="shared" si="2"/>
        <v>17569.2</v>
      </c>
    </row>
    <row r="32" spans="1:5" ht="15.75" x14ac:dyDescent="0.25">
      <c r="A32" s="10" t="s">
        <v>18</v>
      </c>
      <c r="B32" s="16" t="s">
        <v>10</v>
      </c>
      <c r="C32" s="15">
        <f>10000</f>
        <v>10000</v>
      </c>
      <c r="D32" s="15">
        <f>10000</f>
        <v>10000</v>
      </c>
      <c r="E32" s="15">
        <f t="shared" si="2"/>
        <v>0</v>
      </c>
    </row>
    <row r="33" spans="1:5" ht="15.75" x14ac:dyDescent="0.25">
      <c r="A33" s="7">
        <v>2</v>
      </c>
      <c r="B33" s="8" t="s">
        <v>8</v>
      </c>
      <c r="C33" s="9">
        <f>C21+5050</f>
        <v>859292.89999999991</v>
      </c>
      <c r="D33" s="9">
        <f>D21+5050</f>
        <v>917989.5</v>
      </c>
      <c r="E33" s="9">
        <f t="shared" si="2"/>
        <v>58696.600000000093</v>
      </c>
    </row>
    <row r="34" spans="1:5" ht="15.75" x14ac:dyDescent="0.25">
      <c r="A34" s="7">
        <v>3</v>
      </c>
      <c r="B34" s="8" t="s">
        <v>0</v>
      </c>
      <c r="C34" s="9">
        <f>C21-C33</f>
        <v>-5050</v>
      </c>
      <c r="D34" s="9">
        <f>D21-D33</f>
        <v>-5050</v>
      </c>
      <c r="E34" s="9">
        <f t="shared" si="2"/>
        <v>0</v>
      </c>
    </row>
    <row r="35" spans="1:5" ht="36" customHeight="1" x14ac:dyDescent="0.25">
      <c r="A35" s="17"/>
      <c r="B35" s="11" t="s">
        <v>7</v>
      </c>
      <c r="C35" s="20">
        <f>C34/(C22-C25)*-1</f>
        <v>4.9733605144719868E-2</v>
      </c>
      <c r="D35" s="20">
        <f>D34/(D22-D25)*-1</f>
        <v>4.9733605144719868E-2</v>
      </c>
      <c r="E35" s="20">
        <f>D35-C35</f>
        <v>0</v>
      </c>
    </row>
    <row r="36" spans="1:5" ht="15.75" x14ac:dyDescent="0.25">
      <c r="A36" s="7">
        <v>4</v>
      </c>
      <c r="B36" s="21" t="s">
        <v>29</v>
      </c>
      <c r="C36" s="9">
        <v>9300</v>
      </c>
      <c r="D36" s="9">
        <v>9300</v>
      </c>
      <c r="E36" s="9">
        <f t="shared" si="2"/>
        <v>0</v>
      </c>
    </row>
    <row r="37" spans="1:5" ht="47.25" x14ac:dyDescent="0.25">
      <c r="A37" s="17"/>
      <c r="B37" s="11" t="s">
        <v>30</v>
      </c>
      <c r="C37" s="18">
        <f>C36/(C33-C29-C30)</f>
        <v>2.5217124868152405E-2</v>
      </c>
      <c r="D37" s="18">
        <f>D36/(D33-D29-D30-D31)</f>
        <v>2.5217124868152398E-2</v>
      </c>
      <c r="E37" s="18">
        <f>D37-C37</f>
        <v>0</v>
      </c>
    </row>
    <row r="38" spans="1:5" ht="15.75" x14ac:dyDescent="0.25">
      <c r="A38" s="24" t="s">
        <v>34</v>
      </c>
      <c r="B38" s="25"/>
      <c r="C38" s="25"/>
      <c r="D38" s="25"/>
      <c r="E38" s="26"/>
    </row>
    <row r="39" spans="1:5" ht="15.75" x14ac:dyDescent="0.25">
      <c r="A39" s="7">
        <v>1</v>
      </c>
      <c r="B39" s="8" t="s">
        <v>13</v>
      </c>
      <c r="C39" s="9">
        <f>C40+C44</f>
        <v>847051.2</v>
      </c>
      <c r="D39" s="9">
        <f>D40+D44</f>
        <v>968705.1</v>
      </c>
      <c r="E39" s="9">
        <f>D39-C39</f>
        <v>121653.90000000002</v>
      </c>
    </row>
    <row r="40" spans="1:5" ht="15.75" x14ac:dyDescent="0.25">
      <c r="A40" s="10" t="s">
        <v>15</v>
      </c>
      <c r="B40" s="11" t="s">
        <v>14</v>
      </c>
      <c r="C40" s="12">
        <f t="shared" ref="C40:D40" si="7">SUM(C41:C42)</f>
        <v>187000</v>
      </c>
      <c r="D40" s="12">
        <f t="shared" si="7"/>
        <v>187000</v>
      </c>
      <c r="E40" s="12">
        <f t="shared" ref="E40:E52" si="8">D40-C40</f>
        <v>0</v>
      </c>
    </row>
    <row r="41" spans="1:5" ht="15.75" x14ac:dyDescent="0.25">
      <c r="A41" s="10" t="s">
        <v>19</v>
      </c>
      <c r="B41" s="13" t="s">
        <v>5</v>
      </c>
      <c r="C41" s="12">
        <v>153998</v>
      </c>
      <c r="D41" s="12">
        <v>153998</v>
      </c>
      <c r="E41" s="12">
        <f t="shared" si="8"/>
        <v>0</v>
      </c>
    </row>
    <row r="42" spans="1:5" ht="15.75" x14ac:dyDescent="0.25">
      <c r="A42" s="10" t="s">
        <v>20</v>
      </c>
      <c r="B42" s="13" t="s">
        <v>6</v>
      </c>
      <c r="C42" s="12">
        <v>33002</v>
      </c>
      <c r="D42" s="12">
        <v>33002</v>
      </c>
      <c r="E42" s="12">
        <f t="shared" si="8"/>
        <v>0</v>
      </c>
    </row>
    <row r="43" spans="1:5" ht="15.75" x14ac:dyDescent="0.25">
      <c r="A43" s="10"/>
      <c r="B43" s="13" t="s">
        <v>21</v>
      </c>
      <c r="C43" s="12">
        <v>82652</v>
      </c>
      <c r="D43" s="12">
        <v>82652</v>
      </c>
      <c r="E43" s="12">
        <f t="shared" si="8"/>
        <v>0</v>
      </c>
    </row>
    <row r="44" spans="1:5" ht="15.75" x14ac:dyDescent="0.25">
      <c r="A44" s="10" t="s">
        <v>16</v>
      </c>
      <c r="B44" s="11" t="s">
        <v>36</v>
      </c>
      <c r="C44" s="12">
        <f t="shared" ref="C44:D44" si="9">SUM(C46:C50)</f>
        <v>660051.19999999995</v>
      </c>
      <c r="D44" s="12">
        <f t="shared" si="9"/>
        <v>781705.1</v>
      </c>
      <c r="E44" s="12">
        <f t="shared" si="8"/>
        <v>121653.90000000002</v>
      </c>
    </row>
    <row r="45" spans="1:5" ht="31.5" x14ac:dyDescent="0.25">
      <c r="A45" s="10" t="s">
        <v>17</v>
      </c>
      <c r="B45" s="14" t="s">
        <v>12</v>
      </c>
      <c r="C45" s="15">
        <f t="shared" ref="C45" si="10">SUM(C46:C48)</f>
        <v>650051.19999999995</v>
      </c>
      <c r="D45" s="15">
        <f t="shared" ref="D45" si="11">SUM(D46:D49)</f>
        <v>771705.1</v>
      </c>
      <c r="E45" s="15">
        <f t="shared" ref="E45" si="12">SUM(E46:E49)</f>
        <v>121653.90000000002</v>
      </c>
    </row>
    <row r="46" spans="1:5" ht="15.75" x14ac:dyDescent="0.25">
      <c r="A46" s="10" t="s">
        <v>23</v>
      </c>
      <c r="B46" s="13" t="s">
        <v>3</v>
      </c>
      <c r="C46" s="12">
        <v>151159</v>
      </c>
      <c r="D46" s="12">
        <v>151159</v>
      </c>
      <c r="E46" s="12">
        <f t="shared" si="8"/>
        <v>0</v>
      </c>
    </row>
    <row r="47" spans="1:5" ht="15.75" x14ac:dyDescent="0.25">
      <c r="A47" s="10" t="s">
        <v>24</v>
      </c>
      <c r="B47" s="13" t="s">
        <v>11</v>
      </c>
      <c r="C47" s="12">
        <v>81869.7</v>
      </c>
      <c r="D47" s="12">
        <v>185845.5</v>
      </c>
      <c r="E47" s="12">
        <f t="shared" si="8"/>
        <v>103975.8</v>
      </c>
    </row>
    <row r="48" spans="1:5" ht="15.75" x14ac:dyDescent="0.25">
      <c r="A48" s="10" t="s">
        <v>25</v>
      </c>
      <c r="B48" s="13" t="s">
        <v>4</v>
      </c>
      <c r="C48" s="12">
        <v>417022.5</v>
      </c>
      <c r="D48" s="12">
        <v>417131.4</v>
      </c>
      <c r="E48" s="12">
        <f t="shared" si="8"/>
        <v>108.90000000002328</v>
      </c>
    </row>
    <row r="49" spans="1:5" ht="15.75" x14ac:dyDescent="0.25">
      <c r="A49" s="10" t="s">
        <v>31</v>
      </c>
      <c r="B49" s="13" t="s">
        <v>33</v>
      </c>
      <c r="C49" s="12">
        <v>0</v>
      </c>
      <c r="D49" s="12">
        <v>17569.2</v>
      </c>
      <c r="E49" s="12">
        <f t="shared" si="8"/>
        <v>17569.2</v>
      </c>
    </row>
    <row r="50" spans="1:5" ht="15.75" x14ac:dyDescent="0.25">
      <c r="A50" s="10" t="s">
        <v>18</v>
      </c>
      <c r="B50" s="16" t="s">
        <v>10</v>
      </c>
      <c r="C50" s="15">
        <f>10000</f>
        <v>10000</v>
      </c>
      <c r="D50" s="15">
        <f>10000</f>
        <v>10000</v>
      </c>
      <c r="E50" s="15">
        <f t="shared" si="8"/>
        <v>0</v>
      </c>
    </row>
    <row r="51" spans="1:5" ht="15.75" x14ac:dyDescent="0.25">
      <c r="A51" s="7">
        <v>2</v>
      </c>
      <c r="B51" s="8" t="s">
        <v>8</v>
      </c>
      <c r="C51" s="9">
        <f>C39+5200</f>
        <v>852251.2</v>
      </c>
      <c r="D51" s="9">
        <f>D39+5200</f>
        <v>973905.1</v>
      </c>
      <c r="E51" s="9">
        <f t="shared" si="8"/>
        <v>121653.90000000002</v>
      </c>
    </row>
    <row r="52" spans="1:5" ht="15.75" x14ac:dyDescent="0.25">
      <c r="A52" s="7">
        <v>3</v>
      </c>
      <c r="B52" s="8" t="s">
        <v>0</v>
      </c>
      <c r="C52" s="9">
        <f>C39-C51</f>
        <v>-5200</v>
      </c>
      <c r="D52" s="9">
        <f>D39-D51</f>
        <v>-5200</v>
      </c>
      <c r="E52" s="9">
        <f t="shared" si="8"/>
        <v>0</v>
      </c>
    </row>
    <row r="53" spans="1:5" ht="34.5" customHeight="1" x14ac:dyDescent="0.25">
      <c r="A53" s="17"/>
      <c r="B53" s="11" t="s">
        <v>7</v>
      </c>
      <c r="C53" s="18">
        <f>C52/(C40-C43)*-1</f>
        <v>4.9833250277916206E-2</v>
      </c>
      <c r="D53" s="18">
        <f>D52/(D40-D43)*-1</f>
        <v>4.9833250277916206E-2</v>
      </c>
      <c r="E53" s="18">
        <f>D53-C53</f>
        <v>0</v>
      </c>
    </row>
    <row r="54" spans="1:5" ht="15.75" x14ac:dyDescent="0.25">
      <c r="A54" s="7">
        <v>4</v>
      </c>
      <c r="B54" s="21" t="s">
        <v>29</v>
      </c>
      <c r="C54" s="9">
        <v>17700</v>
      </c>
      <c r="D54" s="9">
        <v>17700</v>
      </c>
      <c r="E54" s="9">
        <f t="shared" ref="E54" si="13">D54-C54</f>
        <v>0</v>
      </c>
    </row>
    <row r="55" spans="1:5" ht="47.25" x14ac:dyDescent="0.25">
      <c r="A55" s="17"/>
      <c r="B55" s="11" t="s">
        <v>30</v>
      </c>
      <c r="C55" s="20">
        <f>C54/(C51-C47-C48)</f>
        <v>5.0090700958515276E-2</v>
      </c>
      <c r="D55" s="20">
        <f>D54/(D51-D47-D48-D49)</f>
        <v>5.0090700958515283E-2</v>
      </c>
      <c r="E55" s="20">
        <f>D55-C55</f>
        <v>0</v>
      </c>
    </row>
    <row r="57" spans="1:5" ht="16.5" x14ac:dyDescent="0.25">
      <c r="A57" s="22" t="s">
        <v>37</v>
      </c>
    </row>
    <row r="58" spans="1:5" ht="16.5" x14ac:dyDescent="0.25">
      <c r="A58" s="22"/>
    </row>
    <row r="225" spans="3:5" ht="18.75" x14ac:dyDescent="0.25">
      <c r="E225" s="2"/>
    </row>
    <row r="229" spans="3:5" x14ac:dyDescent="0.25">
      <c r="C229" s="3"/>
      <c r="D229" s="3"/>
      <c r="E229" s="3"/>
    </row>
    <row r="233" spans="3:5" x14ac:dyDescent="0.25">
      <c r="D233" s="4"/>
      <c r="E233" s="4"/>
    </row>
  </sheetData>
  <mergeCells count="4">
    <mergeCell ref="B1:E1"/>
    <mergeCell ref="A4:E4"/>
    <mergeCell ref="A20:E20"/>
    <mergeCell ref="A38:E38"/>
  </mergeCells>
  <pageMargins left="1.1811023622047245" right="0.39370078740157483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ASFR</dc:creator>
  <cp:lastModifiedBy>ASFR</cp:lastModifiedBy>
  <cp:lastPrinted>2020-12-14T10:21:53Z</cp:lastPrinted>
  <dcterms:created xsi:type="dcterms:W3CDTF">2018-10-30T11:18:19Z</dcterms:created>
  <dcterms:modified xsi:type="dcterms:W3CDTF">2020-12-14T10:22:22Z</dcterms:modified>
</cp:coreProperties>
</file>