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16" yWindow="375" windowWidth="19440" windowHeight="1089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<sst xmlns="http://schemas.openxmlformats.org/spreadsheetml/2006/main" count="37" uniqueCount="31">
  <si>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ВСЕГО ДОХОДОВ</t>
  </si>
  <si>
    <t>Налоги на доходы физических лиц</t>
  </si>
  <si>
    <t>Акцизы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</si>
  <si>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</si>
  <si>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</si>
  <si>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</si>
  <si>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</si>
  <si>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</si>
  <si>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</si>
  <si>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</si>
  <si>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</si>
  <si>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</si>
  <si>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>Дотации</t>
  </si>
  <si>
    <t>Субсидии</t>
  </si>
  <si>
    <t>Субвенции</t>
  </si>
  <si>
    <t>Прочие безвозмездные поступления</t>
  </si>
  <si>
    <t>Иные межбюджетные трансферты</t>
  </si>
  <si>
    <t>ИТОГО Безвозмездные поступления</t>
  </si>
  <si>
    <t>тыс.рублей</t>
  </si>
  <si>
    <t>проект</t>
  </si>
  <si>
    <t>1 чтение</t>
  </si>
  <si>
    <t>отклонение (+,-)</t>
  </si>
  <si>
    <t>Наименование источника дохода</t>
  </si>
  <si>
    <t>2024 год</t>
  </si>
  <si>
    <t xml:space="preserve">Заместитель главы - начальник финансового управления администрации Крапивинского муниципального округа   __________________    О.В. Стоянова       
</t>
  </si>
  <si>
    <t>2025 год</t>
  </si>
  <si>
    <t xml:space="preserve">Изменение бюджета Крапивинского муниципального округа на 2024 год и плановый период 2025 и 2026 годов по доходам </t>
  </si>
  <si>
    <t>2026 год</t>
  </si>
  <si>
    <t>ИТОГО неналоговые доходы</t>
  </si>
  <si>
    <t>ИТОГО налоговые доходы</t>
  </si>
  <si>
    <t>ИТОГО налоговые и неналоговые доходы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</si>
</sst>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173" fontId="5" fillId="0" borderId="12" xfId="0" applyNumberFormat="1" applyFont="1" applyBorder="1" applyAlignment="1">
      <alignment/>
    </xf>
    <xf numFmtId="173" fontId="8" fillId="0" borderId="13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wrapText="1"/>
    </xf>
    <xf numFmtId="49" fontId="9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/>
    </xf>
    <xf numFmtId="173" fontId="5" fillId="0" borderId="15" xfId="0" applyNumberFormat="1" applyFont="1" applyBorder="1" applyAlignment="1">
      <alignment/>
    </xf>
    <xf numFmtId="173" fontId="5" fillId="0" borderId="16" xfId="0" applyNumberFormat="1" applyFont="1" applyBorder="1" applyAlignment="1">
      <alignment wrapText="1"/>
    </xf>
    <xf numFmtId="173" fontId="8" fillId="33" borderId="17" xfId="0" applyNumberFormat="1" applyFont="1" applyFill="1" applyBorder="1" applyAlignment="1">
      <alignment/>
    </xf>
    <xf numFmtId="173" fontId="8" fillId="33" borderId="18" xfId="0" applyNumberFormat="1" applyFont="1" applyFill="1" applyBorder="1" applyAlignment="1">
      <alignment/>
    </xf>
    <xf numFmtId="173" fontId="8" fillId="33" borderId="19" xfId="0" applyNumberFormat="1" applyFont="1" applyFill="1" applyBorder="1" applyAlignment="1">
      <alignment wrapText="1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0" borderId="22" xfId="0" applyNumberFormat="1" applyFont="1" applyBorder="1" applyAlignment="1">
      <alignment wrapText="1"/>
    </xf>
    <xf numFmtId="173" fontId="8" fillId="0" borderId="23" xfId="0" applyNumberFormat="1" applyFont="1" applyBorder="1" applyAlignment="1">
      <alignment wrapText="1"/>
    </xf>
    <xf numFmtId="49" fontId="7" fillId="0" borderId="20" xfId="0" applyNumberFormat="1" applyFont="1" applyBorder="1" applyAlignment="1">
      <alignment/>
    </xf>
    <xf numFmtId="49" fontId="7" fillId="0" borderId="24" xfId="0" applyNumberFormat="1" applyFont="1" applyBorder="1" applyAlignment="1">
      <alignment wrapText="1"/>
    </xf>
    <xf numFmtId="173" fontId="5" fillId="0" borderId="25" xfId="0" applyNumberFormat="1" applyFont="1" applyBorder="1" applyAlignment="1">
      <alignment/>
    </xf>
    <xf numFmtId="173" fontId="5" fillId="0" borderId="26" xfId="0" applyNumberFormat="1" applyFont="1" applyBorder="1" applyAlignment="1">
      <alignment/>
    </xf>
    <xf numFmtId="173" fontId="5" fillId="0" borderId="27" xfId="0" applyNumberFormat="1" applyFont="1" applyBorder="1" applyAlignment="1">
      <alignment wrapText="1"/>
    </xf>
    <xf numFmtId="173" fontId="8" fillId="0" borderId="28" xfId="0" applyNumberFormat="1" applyFont="1" applyBorder="1" applyAlignment="1">
      <alignment wrapText="1"/>
    </xf>
    <xf numFmtId="173" fontId="8" fillId="0" borderId="29" xfId="0" applyNumberFormat="1" applyFont="1" applyBorder="1" applyAlignment="1">
      <alignment wrapText="1"/>
    </xf>
    <xf numFmtId="173" fontId="8" fillId="0" borderId="30" xfId="0" applyNumberFormat="1" applyFont="1" applyBorder="1" applyAlignment="1">
      <alignment wrapText="1"/>
    </xf>
    <xf numFmtId="173" fontId="8" fillId="0" borderId="31" xfId="0" applyNumberFormat="1" applyFont="1" applyBorder="1" applyAlignment="1">
      <alignment wrapText="1"/>
    </xf>
    <xf numFmtId="49" fontId="7" fillId="0" borderId="32" xfId="0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49" fontId="10" fillId="0" borderId="33" xfId="0" applyNumberFormat="1" applyFont="1" applyBorder="1" applyAlignment="1">
      <alignment/>
    </xf>
    <xf numFmtId="173" fontId="5" fillId="0" borderId="33" xfId="0" applyNumberFormat="1" applyFont="1" applyBorder="1" applyAlignment="1">
      <alignment/>
    </xf>
    <xf numFmtId="173" fontId="5" fillId="0" borderId="34" xfId="0" applyNumberFormat="1" applyFont="1" applyBorder="1" applyAlignment="1">
      <alignment/>
    </xf>
    <xf numFmtId="172" fontId="4" fillId="0" borderId="35" xfId="0" applyNumberFormat="1" applyFont="1" applyBorder="1" applyAlignment="1">
      <alignment horizontal="center" vertical="center" wrapText="1"/>
    </xf>
    <xf numFmtId="172" fontId="4" fillId="0" borderId="35" xfId="0" applyNumberFormat="1" applyFont="1" applyBorder="1" applyAlignment="1">
      <alignment horizontal="center" vertical="center"/>
    </xf>
    <xf numFmtId="172" fontId="4" fillId="0" borderId="36" xfId="0" applyNumberFormat="1" applyFont="1" applyBorder="1" applyAlignment="1">
      <alignment horizontal="center" vertical="center" wrapText="1"/>
    </xf>
    <xf numFmtId="172" fontId="4" fillId="0" borderId="37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center"/>
    </xf>
    <xf numFmtId="173" fontId="8" fillId="33" borderId="21" xfId="0" applyNumberFormat="1" applyFont="1" applyFill="1" applyBorder="1" applyAlignment="1">
      <alignment wrapText="1"/>
    </xf>
    <xf numFmtId="173" fontId="8" fillId="33" borderId="38" xfId="0" applyNumberFormat="1" applyFont="1" applyFill="1" applyBorder="1" applyAlignment="1">
      <alignment wrapText="1"/>
    </xf>
    <xf numFmtId="173" fontId="8" fillId="33" borderId="39" xfId="0" applyNumberFormat="1" applyFont="1" applyFill="1" applyBorder="1" applyAlignment="1">
      <alignment wrapText="1"/>
    </xf>
    <xf numFmtId="173" fontId="8" fillId="33" borderId="40" xfId="0" applyNumberFormat="1" applyFont="1" applyFill="1" applyBorder="1" applyAlignment="1">
      <alignment wrapText="1"/>
    </xf>
    <xf numFmtId="173" fontId="8" fillId="33" borderId="22" xfId="0" applyNumberFormat="1" applyFont="1" applyFill="1" applyBorder="1" applyAlignment="1">
      <alignment wrapText="1"/>
    </xf>
    <xf numFmtId="173" fontId="8" fillId="33" borderId="23" xfId="0" applyNumberFormat="1" applyFont="1" applyFill="1" applyBorder="1" applyAlignment="1">
      <alignment wrapText="1"/>
    </xf>
    <xf numFmtId="173" fontId="8" fillId="33" borderId="13" xfId="0" applyNumberFormat="1" applyFont="1" applyFill="1" applyBorder="1" applyAlignment="1">
      <alignment wrapText="1"/>
    </xf>
    <xf numFmtId="173" fontId="8" fillId="33" borderId="41" xfId="0" applyNumberFormat="1" applyFont="1" applyFill="1" applyBorder="1" applyAlignment="1">
      <alignment wrapText="1"/>
    </xf>
    <xf numFmtId="173" fontId="8" fillId="33" borderId="32" xfId="0" applyNumberFormat="1" applyFont="1" applyFill="1" applyBorder="1" applyAlignment="1">
      <alignment wrapText="1"/>
    </xf>
    <xf numFmtId="173" fontId="8" fillId="33" borderId="42" xfId="0" applyNumberFormat="1" applyFont="1" applyFill="1" applyBorder="1" applyAlignment="1">
      <alignment wrapText="1"/>
    </xf>
    <xf numFmtId="173" fontId="8" fillId="33" borderId="43" xfId="0" applyNumberFormat="1" applyFont="1" applyFill="1" applyBorder="1" applyAlignment="1">
      <alignment wrapText="1"/>
    </xf>
    <xf numFmtId="173" fontId="8" fillId="33" borderId="44" xfId="0" applyNumberFormat="1" applyFont="1" applyFill="1" applyBorder="1" applyAlignment="1">
      <alignment wrapText="1"/>
    </xf>
    <xf numFmtId="173" fontId="11" fillId="33" borderId="33" xfId="0" applyNumberFormat="1" applyFont="1" applyFill="1" applyBorder="1" applyAlignment="1">
      <alignment wrapText="1"/>
    </xf>
    <xf numFmtId="173" fontId="11" fillId="33" borderId="12" xfId="0" applyNumberFormat="1" applyFont="1" applyFill="1" applyBorder="1" applyAlignment="1">
      <alignment wrapText="1"/>
    </xf>
    <xf numFmtId="173" fontId="11" fillId="33" borderId="15" xfId="0" applyNumberFormat="1" applyFont="1" applyFill="1" applyBorder="1" applyAlignment="1">
      <alignment wrapText="1"/>
    </xf>
    <xf numFmtId="173" fontId="11" fillId="33" borderId="34" xfId="0" applyNumberFormat="1" applyFont="1" applyFill="1" applyBorder="1" applyAlignment="1">
      <alignment wrapText="1"/>
    </xf>
    <xf numFmtId="173" fontId="8" fillId="33" borderId="32" xfId="0" applyNumberFormat="1" applyFont="1" applyFill="1" applyBorder="1" applyAlignment="1">
      <alignment/>
    </xf>
    <xf numFmtId="173" fontId="8" fillId="33" borderId="42" xfId="0" applyNumberFormat="1" applyFont="1" applyFill="1" applyBorder="1" applyAlignment="1">
      <alignment/>
    </xf>
    <xf numFmtId="173" fontId="11" fillId="33" borderId="45" xfId="0" applyNumberFormat="1" applyFont="1" applyFill="1" applyBorder="1" applyAlignment="1">
      <alignment wrapText="1"/>
    </xf>
    <xf numFmtId="0" fontId="47" fillId="0" borderId="0" xfId="0" applyFont="1" applyAlignment="1">
      <alignment wrapText="1"/>
    </xf>
    <xf numFmtId="0" fontId="0" fillId="0" borderId="0" xfId="0" applyAlignment="1">
      <alignment/>
    </xf>
    <xf numFmtId="172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72" fontId="7" fillId="0" borderId="33" xfId="0" applyNumberFormat="1" applyFont="1" applyBorder="1" applyAlignment="1">
      <alignment horizontal="center"/>
    </xf>
    <xf numFmtId="172" fontId="7" fillId="0" borderId="45" xfId="0" applyNumberFormat="1" applyFont="1" applyBorder="1" applyAlignment="1">
      <alignment horizontal="center"/>
    </xf>
    <xf numFmtId="172" fontId="7" fillId="0" borderId="3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tabSelected="1" zoomScalePageLayoutView="0" workbookViewId="0" topLeftCell="A1">
      <selection activeCell="J23" sqref="J23"/>
    </sheetView>
  </sheetViews>
  <sheetFormatPr defaultColWidth="9.00390625" defaultRowHeight="12.75"/>
  <cols>
    <col min="1" max="1" width="3.625" style="0" customWidth="1"/>
    <col min="2" max="2" width="46.875" style="0" customWidth="1"/>
    <col min="3" max="3" width="15.625" style="1" customWidth="1"/>
    <col min="4" max="4" width="14.75390625" style="1" customWidth="1"/>
    <col min="5" max="5" width="14.25390625" style="1" customWidth="1"/>
    <col min="6" max="6" width="15.00390625" style="0" customWidth="1"/>
    <col min="7" max="7" width="16.75390625" style="0" customWidth="1"/>
    <col min="8" max="8" width="14.00390625" style="0" customWidth="1"/>
    <col min="9" max="9" width="14.625" style="0" customWidth="1"/>
    <col min="10" max="10" width="16.625" style="0" customWidth="1"/>
    <col min="11" max="11" width="14.875" style="0" customWidth="1"/>
  </cols>
  <sheetData>
    <row r="1" spans="9:10" ht="15.75">
      <c r="I1" s="62"/>
      <c r="J1" s="62"/>
    </row>
    <row r="3" spans="2:11" ht="18.75">
      <c r="B3" s="63" t="s">
        <v>26</v>
      </c>
      <c r="C3" s="63"/>
      <c r="D3" s="63"/>
      <c r="E3" s="63"/>
      <c r="F3" s="63"/>
      <c r="G3" s="63"/>
      <c r="H3" s="63"/>
      <c r="I3" s="63"/>
      <c r="J3" s="63"/>
      <c r="K3" s="63"/>
    </row>
    <row r="4" spans="2:11" ht="19.5" thickBot="1">
      <c r="B4" s="3"/>
      <c r="C4" s="4"/>
      <c r="D4" s="4"/>
      <c r="K4" s="8" t="s">
        <v>18</v>
      </c>
    </row>
    <row r="5" spans="2:11" ht="16.5" thickBot="1">
      <c r="B5" s="69" t="s">
        <v>22</v>
      </c>
      <c r="C5" s="64" t="s">
        <v>23</v>
      </c>
      <c r="D5" s="65"/>
      <c r="E5" s="66"/>
      <c r="F5" s="64" t="s">
        <v>25</v>
      </c>
      <c r="G5" s="67"/>
      <c r="H5" s="68"/>
      <c r="I5" s="64" t="s">
        <v>27</v>
      </c>
      <c r="J5" s="67"/>
      <c r="K5" s="68"/>
    </row>
    <row r="6" spans="2:11" ht="13.5" thickBot="1">
      <c r="B6" s="70"/>
      <c r="C6" s="36" t="s">
        <v>19</v>
      </c>
      <c r="D6" s="37" t="s">
        <v>20</v>
      </c>
      <c r="E6" s="38" t="s">
        <v>21</v>
      </c>
      <c r="F6" s="39" t="s">
        <v>19</v>
      </c>
      <c r="G6" s="40" t="s">
        <v>20</v>
      </c>
      <c r="H6" s="38" t="s">
        <v>21</v>
      </c>
      <c r="I6" s="39" t="s">
        <v>19</v>
      </c>
      <c r="J6" s="40" t="s">
        <v>20</v>
      </c>
      <c r="K6" s="38" t="s">
        <v>21</v>
      </c>
    </row>
    <row r="7" spans="2:11" ht="23.25" customHeight="1">
      <c r="B7" s="17" t="s">
        <v>1</v>
      </c>
      <c r="C7" s="41">
        <v>176535</v>
      </c>
      <c r="D7" s="42">
        <v>176535</v>
      </c>
      <c r="E7" s="43">
        <f>D7-C7</f>
        <v>0</v>
      </c>
      <c r="F7" s="41">
        <v>192077</v>
      </c>
      <c r="G7" s="42">
        <v>192077</v>
      </c>
      <c r="H7" s="44">
        <f>G7-F7</f>
        <v>0</v>
      </c>
      <c r="I7" s="41">
        <v>208659</v>
      </c>
      <c r="J7" s="42">
        <v>208659</v>
      </c>
      <c r="K7" s="44">
        <f>J7-I7</f>
        <v>0</v>
      </c>
    </row>
    <row r="8" spans="2:11" ht="19.5" customHeight="1">
      <c r="B8" s="18" t="s">
        <v>2</v>
      </c>
      <c r="C8" s="45">
        <v>18420</v>
      </c>
      <c r="D8" s="46">
        <v>18420</v>
      </c>
      <c r="E8" s="47">
        <f aca="true" t="shared" si="0" ref="E8:E18">D8-C8</f>
        <v>0</v>
      </c>
      <c r="F8" s="45">
        <v>19699</v>
      </c>
      <c r="G8" s="46">
        <v>19699</v>
      </c>
      <c r="H8" s="48">
        <f aca="true" t="shared" si="1" ref="H8:H18">G8-F8</f>
        <v>0</v>
      </c>
      <c r="I8" s="45">
        <v>20900</v>
      </c>
      <c r="J8" s="46">
        <v>20900</v>
      </c>
      <c r="K8" s="48">
        <f aca="true" t="shared" si="2" ref="K8:K18">J8-I8</f>
        <v>0</v>
      </c>
    </row>
    <row r="9" spans="2:11" ht="19.5" customHeight="1">
      <c r="B9" s="19" t="s">
        <v>3</v>
      </c>
      <c r="C9" s="45">
        <f>20188+4245+2000</f>
        <v>26433</v>
      </c>
      <c r="D9" s="46">
        <f>20188+4245+2000</f>
        <v>26433</v>
      </c>
      <c r="E9" s="47">
        <f t="shared" si="0"/>
        <v>0</v>
      </c>
      <c r="F9" s="45">
        <f>20800+4500+2050</f>
        <v>27350</v>
      </c>
      <c r="G9" s="46">
        <f>20800+4500+2050</f>
        <v>27350</v>
      </c>
      <c r="H9" s="48">
        <f t="shared" si="1"/>
        <v>0</v>
      </c>
      <c r="I9" s="45">
        <f>21424+4770+2100</f>
        <v>28294</v>
      </c>
      <c r="J9" s="46">
        <f>21424+4770+2100</f>
        <v>28294</v>
      </c>
      <c r="K9" s="48">
        <f t="shared" si="2"/>
        <v>0</v>
      </c>
    </row>
    <row r="10" spans="2:11" ht="21" customHeight="1">
      <c r="B10" s="19" t="s">
        <v>4</v>
      </c>
      <c r="C10" s="45">
        <f>2150+550+11850+5000</f>
        <v>19550</v>
      </c>
      <c r="D10" s="46">
        <f>2150+550+11850+5000</f>
        <v>19550</v>
      </c>
      <c r="E10" s="47">
        <f t="shared" si="0"/>
        <v>0</v>
      </c>
      <c r="F10" s="45">
        <f>2200+555+11855+5500</f>
        <v>20110</v>
      </c>
      <c r="G10" s="46">
        <f>2200+555+11855+5500</f>
        <v>20110</v>
      </c>
      <c r="H10" s="48">
        <f t="shared" si="1"/>
        <v>0</v>
      </c>
      <c r="I10" s="45">
        <f>2250+560+11870+6000</f>
        <v>20680</v>
      </c>
      <c r="J10" s="46">
        <f>2250+560+11870+6000</f>
        <v>20680</v>
      </c>
      <c r="K10" s="48">
        <f t="shared" si="2"/>
        <v>0</v>
      </c>
    </row>
    <row r="11" spans="2:11" ht="21" customHeight="1" thickBot="1">
      <c r="B11" s="31" t="s">
        <v>5</v>
      </c>
      <c r="C11" s="49">
        <v>3250</v>
      </c>
      <c r="D11" s="50">
        <v>3250</v>
      </c>
      <c r="E11" s="51">
        <f t="shared" si="0"/>
        <v>0</v>
      </c>
      <c r="F11" s="49">
        <v>3300</v>
      </c>
      <c r="G11" s="50">
        <v>3300</v>
      </c>
      <c r="H11" s="52">
        <f t="shared" si="1"/>
        <v>0</v>
      </c>
      <c r="I11" s="49">
        <v>3350</v>
      </c>
      <c r="J11" s="50">
        <v>3350</v>
      </c>
      <c r="K11" s="52">
        <f t="shared" si="2"/>
        <v>0</v>
      </c>
    </row>
    <row r="12" spans="2:11" ht="21" customHeight="1" thickBot="1">
      <c r="B12" s="33" t="s">
        <v>29</v>
      </c>
      <c r="C12" s="53">
        <f aca="true" t="shared" si="3" ref="C12:K12">SUM(C7:C11)</f>
        <v>244188</v>
      </c>
      <c r="D12" s="54">
        <f t="shared" si="3"/>
        <v>244188</v>
      </c>
      <c r="E12" s="55">
        <f t="shared" si="3"/>
        <v>0</v>
      </c>
      <c r="F12" s="53">
        <f t="shared" si="3"/>
        <v>262536</v>
      </c>
      <c r="G12" s="54">
        <f t="shared" si="3"/>
        <v>262536</v>
      </c>
      <c r="H12" s="55">
        <f t="shared" si="3"/>
        <v>0</v>
      </c>
      <c r="I12" s="53">
        <f t="shared" si="3"/>
        <v>281883</v>
      </c>
      <c r="J12" s="54">
        <f t="shared" si="3"/>
        <v>281883</v>
      </c>
      <c r="K12" s="56">
        <f t="shared" si="3"/>
        <v>0</v>
      </c>
    </row>
    <row r="13" spans="2:11" ht="23.25" customHeight="1">
      <c r="B13" s="32" t="s">
        <v>6</v>
      </c>
      <c r="C13" s="41">
        <f>28800+3270+2500+500</f>
        <v>35070</v>
      </c>
      <c r="D13" s="42">
        <f>28800+3270+2500+500</f>
        <v>35070</v>
      </c>
      <c r="E13" s="43">
        <f t="shared" si="0"/>
        <v>0</v>
      </c>
      <c r="F13" s="41">
        <f>29700+4000+2650+500</f>
        <v>36850</v>
      </c>
      <c r="G13" s="42">
        <v>36850</v>
      </c>
      <c r="H13" s="44">
        <f t="shared" si="1"/>
        <v>0</v>
      </c>
      <c r="I13" s="41">
        <v>36850</v>
      </c>
      <c r="J13" s="42">
        <v>36850</v>
      </c>
      <c r="K13" s="44">
        <f t="shared" si="2"/>
        <v>0</v>
      </c>
    </row>
    <row r="14" spans="2:11" ht="33.75" customHeight="1">
      <c r="B14" s="20" t="s">
        <v>7</v>
      </c>
      <c r="C14" s="45">
        <v>730</v>
      </c>
      <c r="D14" s="46">
        <v>730</v>
      </c>
      <c r="E14" s="47">
        <f t="shared" si="0"/>
        <v>0</v>
      </c>
      <c r="F14" s="45">
        <v>730</v>
      </c>
      <c r="G14" s="46">
        <v>730</v>
      </c>
      <c r="H14" s="48">
        <f t="shared" si="1"/>
        <v>0</v>
      </c>
      <c r="I14" s="45">
        <v>730</v>
      </c>
      <c r="J14" s="46">
        <v>730</v>
      </c>
      <c r="K14" s="48">
        <f t="shared" si="2"/>
        <v>0</v>
      </c>
    </row>
    <row r="15" spans="2:11" ht="32.25">
      <c r="B15" s="20" t="s">
        <v>8</v>
      </c>
      <c r="C15" s="45">
        <f>25+210+2520+120</f>
        <v>2875</v>
      </c>
      <c r="D15" s="46">
        <f>25+210+2520+120</f>
        <v>2875</v>
      </c>
      <c r="E15" s="47">
        <f t="shared" si="0"/>
        <v>0</v>
      </c>
      <c r="F15" s="45">
        <f>28+210+2650+130</f>
        <v>3018</v>
      </c>
      <c r="G15" s="46">
        <v>3018</v>
      </c>
      <c r="H15" s="48">
        <f t="shared" si="1"/>
        <v>0</v>
      </c>
      <c r="I15" s="45">
        <f>38+210+2780+140</f>
        <v>3168</v>
      </c>
      <c r="J15" s="46">
        <v>3168</v>
      </c>
      <c r="K15" s="48">
        <f t="shared" si="2"/>
        <v>0</v>
      </c>
    </row>
    <row r="16" spans="2:11" ht="32.25">
      <c r="B16" s="20" t="s">
        <v>9</v>
      </c>
      <c r="C16" s="45">
        <v>1500</v>
      </c>
      <c r="D16" s="46">
        <v>1500</v>
      </c>
      <c r="E16" s="47">
        <f t="shared" si="0"/>
        <v>0</v>
      </c>
      <c r="F16" s="45">
        <v>1500</v>
      </c>
      <c r="G16" s="46">
        <v>1500</v>
      </c>
      <c r="H16" s="48">
        <f t="shared" si="1"/>
        <v>0</v>
      </c>
      <c r="I16" s="45">
        <v>1000</v>
      </c>
      <c r="J16" s="46">
        <v>1000</v>
      </c>
      <c r="K16" s="48">
        <f t="shared" si="2"/>
        <v>0</v>
      </c>
    </row>
    <row r="17" spans="2:11" ht="18.75" customHeight="1">
      <c r="B17" s="19" t="s">
        <v>10</v>
      </c>
      <c r="C17" s="45">
        <v>315</v>
      </c>
      <c r="D17" s="46">
        <v>315</v>
      </c>
      <c r="E17" s="47">
        <f t="shared" si="0"/>
        <v>0</v>
      </c>
      <c r="F17" s="45">
        <v>331</v>
      </c>
      <c r="G17" s="46">
        <v>331</v>
      </c>
      <c r="H17" s="48">
        <f t="shared" si="1"/>
        <v>0</v>
      </c>
      <c r="I17" s="45">
        <v>347</v>
      </c>
      <c r="J17" s="46">
        <v>347</v>
      </c>
      <c r="K17" s="48">
        <f t="shared" si="2"/>
        <v>0</v>
      </c>
    </row>
    <row r="18" spans="2:11" ht="19.5" thickBot="1">
      <c r="B18" s="31" t="s">
        <v>11</v>
      </c>
      <c r="C18" s="57">
        <v>0</v>
      </c>
      <c r="D18" s="58">
        <v>0</v>
      </c>
      <c r="E18" s="51">
        <f t="shared" si="0"/>
        <v>0</v>
      </c>
      <c r="F18" s="57">
        <v>0</v>
      </c>
      <c r="G18" s="58">
        <v>0</v>
      </c>
      <c r="H18" s="52">
        <f t="shared" si="1"/>
        <v>0</v>
      </c>
      <c r="I18" s="57">
        <v>0</v>
      </c>
      <c r="J18" s="58">
        <v>0</v>
      </c>
      <c r="K18" s="52">
        <f t="shared" si="2"/>
        <v>0</v>
      </c>
    </row>
    <row r="19" spans="2:11" ht="20.25" thickBot="1">
      <c r="B19" s="33" t="s">
        <v>28</v>
      </c>
      <c r="C19" s="53">
        <f aca="true" t="shared" si="4" ref="C19:K19">SUM(C13:C18)</f>
        <v>40490</v>
      </c>
      <c r="D19" s="54">
        <f t="shared" si="4"/>
        <v>40490</v>
      </c>
      <c r="E19" s="59">
        <f t="shared" si="4"/>
        <v>0</v>
      </c>
      <c r="F19" s="53">
        <f t="shared" si="4"/>
        <v>42429</v>
      </c>
      <c r="G19" s="54">
        <f t="shared" si="4"/>
        <v>42429</v>
      </c>
      <c r="H19" s="59">
        <f t="shared" si="4"/>
        <v>0</v>
      </c>
      <c r="I19" s="53">
        <f t="shared" si="4"/>
        <v>42095</v>
      </c>
      <c r="J19" s="54">
        <f t="shared" si="4"/>
        <v>42095</v>
      </c>
      <c r="K19" s="56">
        <f t="shared" si="4"/>
        <v>0</v>
      </c>
    </row>
    <row r="20" spans="2:11" ht="25.5" customHeight="1" thickBot="1">
      <c r="B20" s="9" t="s">
        <v>30</v>
      </c>
      <c r="C20" s="34">
        <f aca="true" t="shared" si="5" ref="C20:K20">C12+C19</f>
        <v>284678</v>
      </c>
      <c r="D20" s="6">
        <f t="shared" si="5"/>
        <v>284678</v>
      </c>
      <c r="E20" s="12">
        <f t="shared" si="5"/>
        <v>0</v>
      </c>
      <c r="F20" s="34">
        <f t="shared" si="5"/>
        <v>304965</v>
      </c>
      <c r="G20" s="6">
        <f t="shared" si="5"/>
        <v>304965</v>
      </c>
      <c r="H20" s="12">
        <f t="shared" si="5"/>
        <v>0</v>
      </c>
      <c r="I20" s="34">
        <f t="shared" si="5"/>
        <v>323978</v>
      </c>
      <c r="J20" s="6">
        <f t="shared" si="5"/>
        <v>323978</v>
      </c>
      <c r="K20" s="35">
        <f t="shared" si="5"/>
        <v>0</v>
      </c>
    </row>
    <row r="21" spans="2:11" ht="21" customHeight="1">
      <c r="B21" s="22" t="s">
        <v>12</v>
      </c>
      <c r="C21" s="27">
        <v>375012</v>
      </c>
      <c r="D21" s="28">
        <v>375012</v>
      </c>
      <c r="E21" s="29">
        <f aca="true" t="shared" si="6" ref="E21:E27">D21-C21</f>
        <v>0</v>
      </c>
      <c r="F21" s="27">
        <v>289636</v>
      </c>
      <c r="G21" s="28">
        <v>289636</v>
      </c>
      <c r="H21" s="29">
        <f aca="true" t="shared" si="7" ref="H21:H27">G21-F21</f>
        <v>0</v>
      </c>
      <c r="I21" s="27">
        <v>267309</v>
      </c>
      <c r="J21" s="28">
        <v>267309</v>
      </c>
      <c r="K21" s="29">
        <f aca="true" t="shared" si="8" ref="K21:K27">J21-I21</f>
        <v>0</v>
      </c>
    </row>
    <row r="22" spans="2:11" ht="21" customHeight="1">
      <c r="B22" s="19" t="s">
        <v>13</v>
      </c>
      <c r="C22" s="30">
        <v>371275.9</v>
      </c>
      <c r="D22" s="21">
        <v>730868.6</v>
      </c>
      <c r="E22" s="7">
        <f t="shared" si="6"/>
        <v>359592.69999999995</v>
      </c>
      <c r="F22" s="30">
        <v>552867</v>
      </c>
      <c r="G22" s="21">
        <v>143679.3</v>
      </c>
      <c r="H22" s="7">
        <f t="shared" si="7"/>
        <v>-409187.7</v>
      </c>
      <c r="I22" s="30">
        <v>250077.3</v>
      </c>
      <c r="J22" s="21">
        <v>249746.5</v>
      </c>
      <c r="K22" s="7">
        <f t="shared" si="8"/>
        <v>-330.79999999998836</v>
      </c>
    </row>
    <row r="23" spans="2:11" ht="24" customHeight="1">
      <c r="B23" s="20" t="s">
        <v>14</v>
      </c>
      <c r="C23" s="30">
        <v>790408.4</v>
      </c>
      <c r="D23" s="21">
        <v>794062.4</v>
      </c>
      <c r="E23" s="7">
        <f t="shared" si="6"/>
        <v>3654</v>
      </c>
      <c r="F23" s="30">
        <v>800112.2</v>
      </c>
      <c r="G23" s="21">
        <v>802826.5</v>
      </c>
      <c r="H23" s="7">
        <f t="shared" si="7"/>
        <v>2714.3000000000466</v>
      </c>
      <c r="I23" s="30">
        <v>805924.6</v>
      </c>
      <c r="J23" s="21">
        <v>808839.1</v>
      </c>
      <c r="K23" s="7">
        <f t="shared" si="8"/>
        <v>2914.5</v>
      </c>
    </row>
    <row r="24" spans="2:11" ht="21" customHeight="1">
      <c r="B24" s="20" t="s">
        <v>16</v>
      </c>
      <c r="C24" s="30">
        <v>17569.2</v>
      </c>
      <c r="D24" s="21">
        <v>17569.2</v>
      </c>
      <c r="E24" s="7">
        <f t="shared" si="6"/>
        <v>0</v>
      </c>
      <c r="F24" s="30">
        <v>17569.2</v>
      </c>
      <c r="G24" s="21">
        <v>17569.2</v>
      </c>
      <c r="H24" s="7">
        <f t="shared" si="7"/>
        <v>0</v>
      </c>
      <c r="I24" s="30">
        <v>17569.2</v>
      </c>
      <c r="J24" s="21">
        <v>17569.2</v>
      </c>
      <c r="K24" s="7">
        <f t="shared" si="8"/>
        <v>0</v>
      </c>
    </row>
    <row r="25" spans="2:11" ht="24.75" customHeight="1" thickBot="1">
      <c r="B25" s="23" t="s">
        <v>15</v>
      </c>
      <c r="C25" s="14">
        <v>10000</v>
      </c>
      <c r="D25" s="15">
        <v>22000</v>
      </c>
      <c r="E25" s="16">
        <f t="shared" si="6"/>
        <v>12000</v>
      </c>
      <c r="F25" s="14">
        <v>10000</v>
      </c>
      <c r="G25" s="15">
        <v>10000</v>
      </c>
      <c r="H25" s="16">
        <f t="shared" si="7"/>
        <v>0</v>
      </c>
      <c r="I25" s="14">
        <v>10000</v>
      </c>
      <c r="J25" s="15">
        <v>10000</v>
      </c>
      <c r="K25" s="16">
        <f t="shared" si="8"/>
        <v>0</v>
      </c>
    </row>
    <row r="26" spans="2:11" ht="24" customHeight="1" thickBot="1">
      <c r="B26" s="10" t="s">
        <v>17</v>
      </c>
      <c r="C26" s="24">
        <f aca="true" t="shared" si="9" ref="C26:J26">SUM(C21:C25)</f>
        <v>1564265.5</v>
      </c>
      <c r="D26" s="25">
        <f t="shared" si="9"/>
        <v>1939512.2</v>
      </c>
      <c r="E26" s="26">
        <f t="shared" si="6"/>
        <v>375246.69999999995</v>
      </c>
      <c r="F26" s="12">
        <f t="shared" si="9"/>
        <v>1670184.4</v>
      </c>
      <c r="G26" s="6">
        <f t="shared" si="9"/>
        <v>1263711</v>
      </c>
      <c r="H26" s="13">
        <f t="shared" si="7"/>
        <v>-406473.3999999999</v>
      </c>
      <c r="I26" s="5">
        <f t="shared" si="9"/>
        <v>1350880.0999999999</v>
      </c>
      <c r="J26" s="6">
        <f t="shared" si="9"/>
        <v>1353463.8</v>
      </c>
      <c r="K26" s="13">
        <f t="shared" si="8"/>
        <v>2583.7000000001863</v>
      </c>
    </row>
    <row r="27" spans="2:11" ht="19.5" thickBot="1">
      <c r="B27" s="11" t="s">
        <v>0</v>
      </c>
      <c r="C27" s="5">
        <f aca="true" t="shared" si="10" ref="C27:J27">C20+C26</f>
        <v>1848943.5</v>
      </c>
      <c r="D27" s="6">
        <f t="shared" si="10"/>
        <v>2224190.2</v>
      </c>
      <c r="E27" s="13">
        <f t="shared" si="6"/>
        <v>375246.7000000002</v>
      </c>
      <c r="F27" s="12">
        <f t="shared" si="10"/>
        <v>1975149.4</v>
      </c>
      <c r="G27" s="6">
        <f t="shared" si="10"/>
        <v>1568676</v>
      </c>
      <c r="H27" s="13">
        <f t="shared" si="7"/>
        <v>-406473.3999999999</v>
      </c>
      <c r="I27" s="5">
        <f t="shared" si="10"/>
        <v>1674858.0999999999</v>
      </c>
      <c r="J27" s="6">
        <f t="shared" si="10"/>
        <v>1677441.8</v>
      </c>
      <c r="K27" s="13">
        <f t="shared" si="8"/>
        <v>2583.7000000001863</v>
      </c>
    </row>
    <row r="28" spans="3:5" ht="12.75">
      <c r="C28" s="2"/>
      <c r="D28" s="2"/>
      <c r="E28" s="2"/>
    </row>
    <row r="29" spans="2:11" ht="14.25">
      <c r="B29" s="60" t="s">
        <v>24</v>
      </c>
      <c r="C29" s="61"/>
      <c r="D29" s="61"/>
      <c r="E29" s="61"/>
      <c r="F29" s="61"/>
      <c r="G29" s="61"/>
      <c r="H29" s="61"/>
      <c r="I29" s="61"/>
      <c r="J29" s="61"/>
      <c r="K29" s="61"/>
    </row>
  </sheetData>
  <sheetProtection/>
  <mergeCells count="7">
    <mergeCell ref="B29:K29"/>
    <mergeCell ref="I1:J1"/>
    <mergeCell ref="B3:K3"/>
    <mergeCell ref="C5:E5"/>
    <mergeCell ref="F5:H5"/>
    <mergeCell ref="I5:K5"/>
    <mergeCell ref="B5:B6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rfo-krp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Нач отдела доходов</cp:lastModifiedBy>
  <cp:lastPrinted>2023-12-20T10:45:17Z</cp:lastPrinted>
  <dcterms:created xsi:type="dcterms:W3CDTF">2002-08-13T00:51:53Z</dcterms:created>
  <dcterms:modified xsi:type="dcterms:W3CDTF">2023-12-20T10:46:02Z</dcterms:modified>
  <cp:category/>
  <cp:version/>
  <cp:contentType/>
  <cp:contentStatus/>
</cp:coreProperties>
</file>