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0" windowWidth="14040" windowHeight="8835"/>
  </bookViews>
  <sheets>
    <sheet name="2024-2026" sheetId="2" r:id="rId1"/>
  </sheets>
  <definedNames>
    <definedName name="_xlnm.Print_Titles" localSheetId="0">'2024-2026'!$3:$4</definedName>
  </definedNames>
  <calcPr calcId="145621"/>
</workbook>
</file>

<file path=xl/calcChain.xml><?xml version="1.0" encoding="utf-8"?>
<calcChain xmlns="http://schemas.openxmlformats.org/spreadsheetml/2006/main">
  <c r="J46" i="2" l="1"/>
  <c r="J35" i="2"/>
  <c r="D28" i="2" l="1"/>
  <c r="D24" i="2"/>
  <c r="K20" i="2" l="1"/>
  <c r="H20" i="2"/>
  <c r="E20" i="2"/>
  <c r="K32" i="2"/>
  <c r="H32" i="2"/>
  <c r="H31" i="2" s="1"/>
  <c r="E32" i="2"/>
  <c r="J52" i="2"/>
  <c r="I52" i="2"/>
  <c r="J48" i="2"/>
  <c r="I48" i="2"/>
  <c r="J42" i="2"/>
  <c r="I42" i="2"/>
  <c r="J39" i="2"/>
  <c r="I39" i="2"/>
  <c r="J33" i="2"/>
  <c r="I33" i="2"/>
  <c r="J31" i="2"/>
  <c r="I31" i="2"/>
  <c r="J26" i="2"/>
  <c r="I26" i="2"/>
  <c r="J19" i="2"/>
  <c r="I19" i="2"/>
  <c r="J16" i="2"/>
  <c r="I16" i="2"/>
  <c r="J14" i="2"/>
  <c r="I14" i="2"/>
  <c r="J5" i="2"/>
  <c r="I5" i="2"/>
  <c r="G52" i="2"/>
  <c r="F52" i="2"/>
  <c r="G48" i="2"/>
  <c r="F48" i="2"/>
  <c r="G42" i="2"/>
  <c r="F42" i="2"/>
  <c r="G39" i="2"/>
  <c r="F39" i="2"/>
  <c r="G33" i="2"/>
  <c r="F33" i="2"/>
  <c r="G31" i="2"/>
  <c r="F31" i="2"/>
  <c r="G26" i="2"/>
  <c r="F26" i="2"/>
  <c r="G19" i="2"/>
  <c r="F19" i="2"/>
  <c r="G16" i="2"/>
  <c r="F16" i="2"/>
  <c r="G14" i="2"/>
  <c r="F14" i="2"/>
  <c r="G5" i="2"/>
  <c r="F5" i="2"/>
  <c r="D52" i="2"/>
  <c r="D48" i="2"/>
  <c r="D42" i="2"/>
  <c r="D39" i="2"/>
  <c r="D33" i="2"/>
  <c r="D31" i="2"/>
  <c r="D26" i="2"/>
  <c r="D19" i="2"/>
  <c r="D16" i="2"/>
  <c r="D14" i="2"/>
  <c r="D5" i="2"/>
  <c r="C52" i="2"/>
  <c r="C48" i="2"/>
  <c r="C42" i="2"/>
  <c r="C39" i="2"/>
  <c r="C33" i="2"/>
  <c r="C31" i="2"/>
  <c r="C26" i="2"/>
  <c r="C19" i="2"/>
  <c r="C16" i="2"/>
  <c r="C14" i="2"/>
  <c r="C5" i="2"/>
  <c r="C55" i="2" s="1"/>
  <c r="K31" i="2"/>
  <c r="E31" i="2"/>
  <c r="D55" i="2" l="1"/>
  <c r="E22" i="2"/>
  <c r="F55" i="2" l="1"/>
  <c r="I55" i="2"/>
  <c r="H50" i="2" l="1"/>
  <c r="K21" i="2" l="1"/>
  <c r="H21" i="2"/>
  <c r="E6" i="2" l="1"/>
  <c r="E7" i="2"/>
  <c r="E8" i="2"/>
  <c r="E9" i="2"/>
  <c r="E10" i="2"/>
  <c r="E11" i="2"/>
  <c r="E12" i="2"/>
  <c r="E13" i="2"/>
  <c r="E15" i="2"/>
  <c r="E17" i="2"/>
  <c r="E18" i="2"/>
  <c r="E21" i="2"/>
  <c r="E23" i="2"/>
  <c r="E24" i="2"/>
  <c r="E25" i="2"/>
  <c r="E27" i="2"/>
  <c r="E28" i="2"/>
  <c r="E29" i="2"/>
  <c r="E30" i="2"/>
  <c r="E34" i="2"/>
  <c r="E35" i="2"/>
  <c r="E36" i="2"/>
  <c r="E37" i="2"/>
  <c r="E38" i="2"/>
  <c r="E40" i="2"/>
  <c r="E41" i="2"/>
  <c r="E43" i="2"/>
  <c r="E44" i="2"/>
  <c r="E45" i="2"/>
  <c r="E46" i="2"/>
  <c r="E47" i="2"/>
  <c r="E49" i="2"/>
  <c r="E50" i="2"/>
  <c r="E51" i="2"/>
  <c r="E53" i="2"/>
  <c r="E54" i="2"/>
  <c r="K50" i="2"/>
  <c r="K18" i="2"/>
  <c r="H18" i="2"/>
  <c r="E48" i="2"/>
  <c r="E16" i="2"/>
  <c r="E19" i="2" l="1"/>
  <c r="K30" i="2"/>
  <c r="H30" i="2"/>
  <c r="E26" i="2" l="1"/>
  <c r="K54" i="2"/>
  <c r="K53" i="2"/>
  <c r="K52" i="2" s="1"/>
  <c r="K51" i="2"/>
  <c r="K49" i="2"/>
  <c r="K47" i="2"/>
  <c r="K46" i="2"/>
  <c r="K45" i="2"/>
  <c r="K44" i="2"/>
  <c r="K43" i="2"/>
  <c r="H54" i="2"/>
  <c r="H53" i="2"/>
  <c r="H52" i="2" s="1"/>
  <c r="H51" i="2"/>
  <c r="H49" i="2"/>
  <c r="H47" i="2"/>
  <c r="H46" i="2"/>
  <c r="H45" i="2"/>
  <c r="H44" i="2"/>
  <c r="H43" i="2"/>
  <c r="K41" i="2"/>
  <c r="K40" i="2"/>
  <c r="H41" i="2"/>
  <c r="H40" i="2"/>
  <c r="H35" i="2"/>
  <c r="H36" i="2"/>
  <c r="H37" i="2"/>
  <c r="H38" i="2"/>
  <c r="K35" i="2"/>
  <c r="K36" i="2"/>
  <c r="K37" i="2"/>
  <c r="K38" i="2"/>
  <c r="K34" i="2"/>
  <c r="H34" i="2"/>
  <c r="K28" i="2"/>
  <c r="K29" i="2"/>
  <c r="H28" i="2"/>
  <c r="H29" i="2"/>
  <c r="K27" i="2"/>
  <c r="H27" i="2"/>
  <c r="H23" i="2"/>
  <c r="H19" i="2" s="1"/>
  <c r="H24" i="2"/>
  <c r="H25" i="2"/>
  <c r="K23" i="2"/>
  <c r="K24" i="2"/>
  <c r="K25" i="2"/>
  <c r="K17" i="2"/>
  <c r="K16" i="2" s="1"/>
  <c r="H17" i="2"/>
  <c r="H16" i="2" s="1"/>
  <c r="K15" i="2"/>
  <c r="K14" i="2" s="1"/>
  <c r="H15" i="2"/>
  <c r="H14" i="2" s="1"/>
  <c r="K7" i="2"/>
  <c r="K8" i="2"/>
  <c r="K9" i="2"/>
  <c r="K10" i="2"/>
  <c r="K11" i="2"/>
  <c r="K12" i="2"/>
  <c r="K13" i="2"/>
  <c r="H7" i="2"/>
  <c r="H8" i="2"/>
  <c r="H9" i="2"/>
  <c r="H10" i="2"/>
  <c r="H11" i="2"/>
  <c r="H12" i="2"/>
  <c r="H13" i="2"/>
  <c r="K6" i="2"/>
  <c r="H6" i="2"/>
  <c r="E42" i="2"/>
  <c r="E33" i="2"/>
  <c r="K19" i="2" l="1"/>
  <c r="J55" i="2"/>
  <c r="G55" i="2"/>
  <c r="E52" i="2"/>
  <c r="E39" i="2"/>
  <c r="E14" i="2"/>
  <c r="E5" i="2"/>
  <c r="K48" i="2"/>
  <c r="H26" i="2"/>
  <c r="H48" i="2"/>
  <c r="K26" i="2"/>
  <c r="K39" i="2"/>
  <c r="K42" i="2"/>
  <c r="H42" i="2"/>
  <c r="H39" i="2"/>
  <c r="H33" i="2"/>
  <c r="K33" i="2"/>
  <c r="K5" i="2"/>
  <c r="H5" i="2"/>
  <c r="K55" i="2" l="1"/>
  <c r="E55" i="2"/>
  <c r="H55" i="2"/>
</calcChain>
</file>

<file path=xl/sharedStrings.xml><?xml version="1.0" encoding="utf-8"?>
<sst xmlns="http://schemas.openxmlformats.org/spreadsheetml/2006/main" count="117" uniqueCount="111">
  <si>
    <t>Условно утвержденные расходы</t>
  </si>
  <si>
    <t>Код раздела, подраздела</t>
  </si>
  <si>
    <t>Общегосударственные вопросы</t>
  </si>
  <si>
    <t>01</t>
  </si>
  <si>
    <t>0102</t>
  </si>
  <si>
    <t>0103</t>
  </si>
  <si>
    <t>Наименование раздела, подраздела классификации расходов бюджетов</t>
  </si>
  <si>
    <t>0111</t>
  </si>
  <si>
    <t>0107</t>
  </si>
  <si>
    <t>0106</t>
  </si>
  <si>
    <t>0105</t>
  </si>
  <si>
    <t>0104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</si>
  <si>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</si>
  <si>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</si>
  <si>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</si>
  <si>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</si>
  <si>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</si>
  <si>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</si>
  <si>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</si>
  <si>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</si>
  <si>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0113</t>
  </si>
  <si>
    <t>0203</t>
  </si>
  <si>
    <t>02</t>
  </si>
  <si>
    <t>03</t>
  </si>
  <si>
    <t>Мобилизационная и вневойсковая подготовка</t>
  </si>
  <si>
    <t xml:space="preserve"> Национальная оборона</t>
  </si>
  <si>
    <t>0309</t>
  </si>
  <si>
    <t>04</t>
  </si>
  <si>
    <t>0402</t>
  </si>
  <si>
    <t>0408</t>
  </si>
  <si>
    <t>0409</t>
  </si>
  <si>
    <t>0412</t>
  </si>
  <si>
    <t>Национальная 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</si>
  <si>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</si>
  <si>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</si>
  <si>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</si>
  <si>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 xml:space="preserve">     Топливно-энергетический комплекс</t>
  </si>
  <si>
    <t>Национальная безопасность и правоохранительная деятельность</t>
  </si>
  <si>
    <t>05</t>
  </si>
  <si>
    <t>0501</t>
  </si>
  <si>
    <t>0502</t>
  </si>
  <si>
    <t>0503</t>
  </si>
  <si>
    <t>07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</si>
  <si>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</si>
  <si>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</si>
  <si>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</si>
  <si>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</si>
  <si>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</si>
  <si>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0701</t>
  </si>
  <si>
    <t>0702</t>
  </si>
  <si>
    <t>0703</t>
  </si>
  <si>
    <t>0707</t>
  </si>
  <si>
    <t>0709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</si>
  <si>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</si>
  <si>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</si>
  <si>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</si>
  <si>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</si>
  <si>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</si>
  <si>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08</t>
  </si>
  <si>
    <t>Культура, кинематография</t>
  </si>
  <si>
    <t>0801</t>
  </si>
  <si>
    <t>0804</t>
  </si>
  <si>
    <t>Культура</t>
  </si>
  <si>
    <t>Другие вопросы в области культуры, кинематографии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</si>
  <si>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</si>
  <si>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</si>
  <si>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</si>
  <si>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</si>
  <si>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</si>
  <si>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</si>
  <si>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</si>
  <si>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</si>
  <si>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</si>
  <si>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</si>
  <si>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</si>
  <si>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</si>
  <si>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</si>
  <si>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Физическая культура и спорт</t>
  </si>
  <si>
    <t>1101</t>
  </si>
  <si>
    <t>Физическая культура</t>
  </si>
  <si>
    <t>1103</t>
  </si>
  <si>
    <t>Спорт высших достижений</t>
  </si>
  <si>
    <t>12</t>
  </si>
  <si>
    <t>Средства массовой информации</t>
  </si>
  <si>
    <t>1202</t>
  </si>
  <si>
    <t>Периодическая печать и издательства</t>
  </si>
  <si>
    <t>1 чтение</t>
  </si>
  <si>
    <t>отклонение (+,-)</t>
  </si>
  <si>
    <t>0505</t>
  </si>
  <si>
    <t>Другие вопросы в области жилищно-коммунального хозяйства</t>
  </si>
  <si>
    <t>проект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</si>
  <si>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</si>
  <si>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</si>
  <si>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</si>
  <si>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1102</t>
  </si>
  <si>
    <t>Массовый спорт</t>
  </si>
  <si>
    <t>тыс.руб.</t>
  </si>
  <si>
    <t xml:space="preserve">2024 г. </t>
  </si>
  <si>
    <t>Заместитель главы - начальник финансового управления администрации Крапивинского муниципального округа   __________________________________   О.В.Стоянова</t>
  </si>
  <si>
    <t xml:space="preserve">2025 г. </t>
  </si>
  <si>
    <t>Бюджет округа - всего</t>
  </si>
  <si>
    <t>0407</t>
  </si>
  <si>
    <t xml:space="preserve">      Лесное хозяйство</t>
  </si>
  <si>
    <t xml:space="preserve">2026 г. </t>
  </si>
  <si>
    <t xml:space="preserve">Изменения бюджета Крапивинского муниципального округа на 2024 год и плановый период 2025 и 2026 годов по расходам по разделам и подразделам классификации расходов  </t>
  </si>
  <si>
    <t>Общеэкономические вопросы</t>
  </si>
  <si>
    <t>0401</t>
  </si>
  <si>
    <t>Охрана окружающей среды</t>
  </si>
  <si>
    <t>Другие вопросы в области охраны окружающей среды</t>
  </si>
  <si>
    <t>0605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</si>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</sst>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81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ill="1"/>
    <xf numFmtId="164" fontId="2" fillId="0" borderId="0" xfId="0" applyNumberFormat="1" applyFont="1"/>
    <xf numFmtId="49" fontId="1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5" fillId="0" borderId="4" xfId="0" applyNumberFormat="1" applyFont="1" applyBorder="1"/>
    <xf numFmtId="164" fontId="4" fillId="0" borderId="4" xfId="0" applyNumberFormat="1" applyFont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49" fontId="2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/>
    <xf numFmtId="164" fontId="2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Border="1"/>
    <xf numFmtId="164" fontId="1" fillId="0" borderId="15" xfId="0" applyNumberFormat="1" applyFont="1" applyBorder="1" applyAlignment="1">
      <alignment horizontal="left"/>
    </xf>
    <xf numFmtId="0" fontId="12" fillId="0" borderId="16" xfId="0" applyFont="1" applyBorder="1" applyAlignment="1">
      <alignment horizontal="left" vertical="center" wrapText="1" indent="2"/>
    </xf>
    <xf numFmtId="0" fontId="9" fillId="0" borderId="16" xfId="0" applyFont="1" applyBorder="1" applyAlignment="1">
      <alignment horizontal="left" vertical="center" wrapText="1" indent="2"/>
    </xf>
    <xf numFmtId="164" fontId="1" fillId="0" borderId="16" xfId="0" applyNumberFormat="1" applyFont="1" applyBorder="1" applyAlignment="1">
      <alignment horizontal="left"/>
    </xf>
    <xf numFmtId="0" fontId="10" fillId="0" borderId="16" xfId="0" applyFont="1" applyBorder="1" applyAlignment="1">
      <alignment vertical="center" wrapText="1"/>
    </xf>
    <xf numFmtId="164" fontId="2" fillId="0" borderId="16" xfId="0" applyNumberFormat="1" applyFont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 wrapText="1" indent="2"/>
    </xf>
    <xf numFmtId="0" fontId="9" fillId="0" borderId="17" xfId="0" applyFont="1" applyBorder="1" applyAlignment="1">
      <alignment horizontal="left" vertical="center" wrapText="1" indent="2"/>
    </xf>
    <xf numFmtId="164" fontId="1" fillId="0" borderId="18" xfId="0" applyNumberFormat="1" applyFont="1" applyBorder="1" applyAlignment="1">
      <alignment horizontal="left"/>
    </xf>
    <xf numFmtId="164" fontId="4" fillId="0" borderId="7" xfId="0" applyNumberFormat="1" applyFont="1" applyBorder="1"/>
    <xf numFmtId="164" fontId="3" fillId="3" borderId="0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0" fillId="0" borderId="0" xfId="0" applyNumberFormat="1"/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0" fontId="11" fillId="0" borderId="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vertical="top" wrapText="1"/>
    </xf>
    <xf numFmtId="49" fontId="14" fillId="0" borderId="1" xfId="0" applyNumberFormat="1" applyFont="1" applyBorder="1" applyAlignment="1">
      <alignment vertical="top" wrapText="1"/>
    </xf>
    <xf numFmtId="164" fontId="5" fillId="0" borderId="27" xfId="0" applyNumberFormat="1" applyFont="1" applyBorder="1" applyAlignment="1">
      <alignment horizontal="right"/>
    </xf>
    <xf numFmtId="164" fontId="4" fillId="0" borderId="2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30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0" borderId="32" xfId="0" applyNumberFormat="1" applyFont="1" applyBorder="1" applyAlignment="1">
      <alignment horizontal="right"/>
    </xf>
    <xf numFmtId="164" fontId="4" fillId="0" borderId="33" xfId="0" applyNumberFormat="1" applyFont="1" applyBorder="1" applyAlignment="1">
      <alignment horizontal="right"/>
    </xf>
    <xf numFmtId="164" fontId="5" fillId="0" borderId="21" xfId="0" applyNumberFormat="1" applyFont="1" applyBorder="1"/>
    <xf numFmtId="164" fontId="4" fillId="2" borderId="21" xfId="0" applyNumberFormat="1" applyFont="1" applyFill="1" applyBorder="1" applyAlignment="1">
      <alignment horizontal="right"/>
    </xf>
    <xf numFmtId="164" fontId="4" fillId="0" borderId="31" xfId="0" applyNumberFormat="1" applyFont="1" applyBorder="1"/>
    <xf numFmtId="164" fontId="3" fillId="0" borderId="28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164" fontId="1" fillId="0" borderId="11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0" fontId="8" fillId="0" borderId="8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topLeftCell="A28" zoomScale="70" zoomScaleNormal="70" workbookViewId="0">
      <selection activeCell="J47" sqref="J47"/>
    </sheetView>
  </sheetViews>
  <sheetFormatPr defaultRowHeight="18.75" x14ac:dyDescent="0.3"/>
  <cols>
    <col min="1" max="1" width="15" customWidth="1"/>
    <col min="2" max="2" width="55.42578125" style="1" customWidth="1"/>
    <col min="3" max="3" width="17.85546875" bestFit="1" customWidth="1"/>
    <col min="4" max="4" width="17.85546875" customWidth="1"/>
    <col min="5" max="5" width="16.42578125" customWidth="1"/>
    <col min="6" max="6" width="17.85546875" bestFit="1" customWidth="1"/>
    <col min="7" max="7" width="17.85546875" customWidth="1"/>
    <col min="8" max="8" width="15.7109375" customWidth="1"/>
    <col min="9" max="9" width="17.85546875" customWidth="1"/>
    <col min="10" max="10" width="18.42578125" customWidth="1"/>
    <col min="11" max="11" width="15.7109375" customWidth="1"/>
  </cols>
  <sheetData>
    <row r="1" spans="1:11" x14ac:dyDescent="0.3">
      <c r="A1" s="70" t="s">
        <v>104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9.5" thickBot="1" x14ac:dyDescent="0.35">
      <c r="A2" s="18"/>
      <c r="B2" s="18"/>
      <c r="C2" s="18"/>
      <c r="D2" s="18"/>
      <c r="E2" s="18"/>
      <c r="F2" s="18"/>
      <c r="G2" s="18"/>
      <c r="H2" s="18"/>
      <c r="I2" s="18"/>
      <c r="K2" t="s">
        <v>96</v>
      </c>
    </row>
    <row r="3" spans="1:11" s="2" customFormat="1" ht="28.5" customHeight="1" x14ac:dyDescent="0.2">
      <c r="A3" s="73" t="s">
        <v>1</v>
      </c>
      <c r="B3" s="75" t="s">
        <v>6</v>
      </c>
      <c r="C3" s="80" t="s">
        <v>97</v>
      </c>
      <c r="D3" s="78"/>
      <c r="E3" s="79"/>
      <c r="F3" s="77" t="s">
        <v>99</v>
      </c>
      <c r="G3" s="78"/>
      <c r="H3" s="79"/>
      <c r="I3" s="77" t="s">
        <v>103</v>
      </c>
      <c r="J3" s="78"/>
      <c r="K3" s="79"/>
    </row>
    <row r="4" spans="1:11" s="2" customFormat="1" ht="38.25" customHeight="1" thickBot="1" x14ac:dyDescent="0.25">
      <c r="A4" s="74"/>
      <c r="B4" s="76"/>
      <c r="C4" s="43" t="s">
        <v>90</v>
      </c>
      <c r="D4" s="44" t="s">
        <v>86</v>
      </c>
      <c r="E4" s="65" t="s">
        <v>87</v>
      </c>
      <c r="F4" s="44" t="s">
        <v>90</v>
      </c>
      <c r="G4" s="44" t="s">
        <v>86</v>
      </c>
      <c r="H4" s="65" t="s">
        <v>87</v>
      </c>
      <c r="I4" s="44" t="s">
        <v>90</v>
      </c>
      <c r="J4" s="44" t="s">
        <v>86</v>
      </c>
      <c r="K4" s="65" t="s">
        <v>87</v>
      </c>
    </row>
    <row r="5" spans="1:11" ht="20.25" x14ac:dyDescent="0.3">
      <c r="A5" s="5" t="s">
        <v>3</v>
      </c>
      <c r="B5" s="24" t="s">
        <v>2</v>
      </c>
      <c r="C5" s="52">
        <f>SUM(C6:C13)</f>
        <v>106914.09999999999</v>
      </c>
      <c r="D5" s="54">
        <f>SUM(D6:D13)</f>
        <v>107614.09999999999</v>
      </c>
      <c r="E5" s="53">
        <f>D5-C5</f>
        <v>700</v>
      </c>
      <c r="F5" s="66">
        <f>SUM(F6:F13)</f>
        <v>98444.4</v>
      </c>
      <c r="G5" s="48">
        <f>SUM(G6:G13)</f>
        <v>98444.4</v>
      </c>
      <c r="H5" s="53">
        <f t="shared" ref="H5:K5" si="0">SUM(H6:H13)</f>
        <v>0</v>
      </c>
      <c r="I5" s="45">
        <f>SUM(I6:I13)</f>
        <v>96471.099999999991</v>
      </c>
      <c r="J5" s="48">
        <f>SUM(J6:J13)</f>
        <v>96471.099999999991</v>
      </c>
      <c r="K5" s="60">
        <f t="shared" si="0"/>
        <v>0</v>
      </c>
    </row>
    <row r="6" spans="1:11" ht="47.25" x14ac:dyDescent="0.3">
      <c r="A6" s="6" t="s">
        <v>4</v>
      </c>
      <c r="B6" s="25" t="s">
        <v>12</v>
      </c>
      <c r="C6" s="37">
        <v>2190</v>
      </c>
      <c r="D6" s="55">
        <v>2190</v>
      </c>
      <c r="E6" s="14">
        <f t="shared" ref="E6:E54" si="1">D6-C6</f>
        <v>0</v>
      </c>
      <c r="F6" s="67">
        <v>2055</v>
      </c>
      <c r="G6" s="38">
        <v>2055</v>
      </c>
      <c r="H6" s="14">
        <f>G6-F6</f>
        <v>0</v>
      </c>
      <c r="I6" s="47">
        <v>2055</v>
      </c>
      <c r="J6" s="38">
        <v>2055</v>
      </c>
      <c r="K6" s="61">
        <f>J6-I6</f>
        <v>0</v>
      </c>
    </row>
    <row r="7" spans="1:11" ht="63" x14ac:dyDescent="0.3">
      <c r="A7" s="6" t="s">
        <v>5</v>
      </c>
      <c r="B7" s="25" t="s">
        <v>13</v>
      </c>
      <c r="C7" s="37">
        <v>1970</v>
      </c>
      <c r="D7" s="55">
        <v>1970</v>
      </c>
      <c r="E7" s="14">
        <f t="shared" si="1"/>
        <v>0</v>
      </c>
      <c r="F7" s="67">
        <v>1845</v>
      </c>
      <c r="G7" s="38">
        <v>1845</v>
      </c>
      <c r="H7" s="14">
        <f t="shared" ref="H7:H13" si="2">G7-F7</f>
        <v>0</v>
      </c>
      <c r="I7" s="47">
        <v>1835</v>
      </c>
      <c r="J7" s="38">
        <v>1835</v>
      </c>
      <c r="K7" s="61">
        <f t="shared" ref="K7:K13" si="3">J7-I7</f>
        <v>0</v>
      </c>
    </row>
    <row r="8" spans="1:11" ht="63" x14ac:dyDescent="0.3">
      <c r="A8" s="6" t="s">
        <v>11</v>
      </c>
      <c r="B8" s="25" t="s">
        <v>14</v>
      </c>
      <c r="C8" s="37">
        <v>78629</v>
      </c>
      <c r="D8" s="55">
        <v>78629</v>
      </c>
      <c r="E8" s="14">
        <f t="shared" si="1"/>
        <v>0</v>
      </c>
      <c r="F8" s="67">
        <v>72678</v>
      </c>
      <c r="G8" s="38">
        <v>72678</v>
      </c>
      <c r="H8" s="14">
        <f t="shared" si="2"/>
        <v>0</v>
      </c>
      <c r="I8" s="47">
        <v>71338</v>
      </c>
      <c r="J8" s="38">
        <v>71338</v>
      </c>
      <c r="K8" s="61">
        <f t="shared" si="3"/>
        <v>0</v>
      </c>
    </row>
    <row r="9" spans="1:11" ht="20.25" x14ac:dyDescent="0.3">
      <c r="A9" s="6" t="s">
        <v>10</v>
      </c>
      <c r="B9" s="26" t="s">
        <v>15</v>
      </c>
      <c r="C9" s="37">
        <v>2.9</v>
      </c>
      <c r="D9" s="55">
        <v>2.9</v>
      </c>
      <c r="E9" s="14">
        <f t="shared" si="1"/>
        <v>0</v>
      </c>
      <c r="F9" s="67">
        <v>3</v>
      </c>
      <c r="G9" s="38">
        <v>3</v>
      </c>
      <c r="H9" s="14">
        <f t="shared" si="2"/>
        <v>0</v>
      </c>
      <c r="I9" s="47">
        <v>49.7</v>
      </c>
      <c r="J9" s="38">
        <v>49.7</v>
      </c>
      <c r="K9" s="61">
        <f t="shared" si="3"/>
        <v>0</v>
      </c>
    </row>
    <row r="10" spans="1:11" ht="47.25" x14ac:dyDescent="0.3">
      <c r="A10" s="6" t="s">
        <v>9</v>
      </c>
      <c r="B10" s="25" t="s">
        <v>16</v>
      </c>
      <c r="C10" s="37">
        <v>10345</v>
      </c>
      <c r="D10" s="55">
        <v>10345</v>
      </c>
      <c r="E10" s="14">
        <f t="shared" si="1"/>
        <v>0</v>
      </c>
      <c r="F10" s="67">
        <v>9586</v>
      </c>
      <c r="G10" s="38">
        <v>9586</v>
      </c>
      <c r="H10" s="14">
        <f t="shared" si="2"/>
        <v>0</v>
      </c>
      <c r="I10" s="47">
        <v>9566</v>
      </c>
      <c r="J10" s="38">
        <v>9566</v>
      </c>
      <c r="K10" s="61">
        <f t="shared" si="3"/>
        <v>0</v>
      </c>
    </row>
    <row r="11" spans="1:11" ht="37.5" x14ac:dyDescent="0.3">
      <c r="A11" s="6" t="s">
        <v>8</v>
      </c>
      <c r="B11" s="26" t="s">
        <v>17</v>
      </c>
      <c r="C11" s="37">
        <v>15</v>
      </c>
      <c r="D11" s="55">
        <v>15</v>
      </c>
      <c r="E11" s="14">
        <f t="shared" si="1"/>
        <v>0</v>
      </c>
      <c r="F11" s="67">
        <v>15</v>
      </c>
      <c r="G11" s="38">
        <v>15</v>
      </c>
      <c r="H11" s="14">
        <f t="shared" si="2"/>
        <v>0</v>
      </c>
      <c r="I11" s="47">
        <v>15</v>
      </c>
      <c r="J11" s="38">
        <v>15</v>
      </c>
      <c r="K11" s="61">
        <f t="shared" si="3"/>
        <v>0</v>
      </c>
    </row>
    <row r="12" spans="1:11" ht="20.25" x14ac:dyDescent="0.3">
      <c r="A12" s="6" t="s">
        <v>7</v>
      </c>
      <c r="B12" s="26" t="s">
        <v>18</v>
      </c>
      <c r="C12" s="37">
        <v>300</v>
      </c>
      <c r="D12" s="55">
        <v>1000</v>
      </c>
      <c r="E12" s="14">
        <f t="shared" si="1"/>
        <v>700</v>
      </c>
      <c r="F12" s="67">
        <v>300</v>
      </c>
      <c r="G12" s="38">
        <v>300</v>
      </c>
      <c r="H12" s="14">
        <f t="shared" si="2"/>
        <v>0</v>
      </c>
      <c r="I12" s="47">
        <v>300</v>
      </c>
      <c r="J12" s="38">
        <v>300</v>
      </c>
      <c r="K12" s="61">
        <f t="shared" si="3"/>
        <v>0</v>
      </c>
    </row>
    <row r="13" spans="1:11" ht="20.25" x14ac:dyDescent="0.3">
      <c r="A13" s="6" t="s">
        <v>20</v>
      </c>
      <c r="B13" s="26" t="s">
        <v>19</v>
      </c>
      <c r="C13" s="37">
        <v>13462.2</v>
      </c>
      <c r="D13" s="55">
        <v>13462.2</v>
      </c>
      <c r="E13" s="14">
        <f t="shared" si="1"/>
        <v>0</v>
      </c>
      <c r="F13" s="67">
        <v>11962.4</v>
      </c>
      <c r="G13" s="38">
        <v>11962.4</v>
      </c>
      <c r="H13" s="14">
        <f t="shared" si="2"/>
        <v>0</v>
      </c>
      <c r="I13" s="47">
        <v>11312.4</v>
      </c>
      <c r="J13" s="38">
        <v>11312.4</v>
      </c>
      <c r="K13" s="61">
        <f t="shared" si="3"/>
        <v>0</v>
      </c>
    </row>
    <row r="14" spans="1:11" ht="20.25" x14ac:dyDescent="0.3">
      <c r="A14" s="7" t="s">
        <v>22</v>
      </c>
      <c r="B14" s="27" t="s">
        <v>25</v>
      </c>
      <c r="C14" s="36">
        <f>SUM(C15)</f>
        <v>0</v>
      </c>
      <c r="D14" s="56">
        <f>SUM(D15)</f>
        <v>1751</v>
      </c>
      <c r="E14" s="15">
        <f t="shared" si="1"/>
        <v>1751</v>
      </c>
      <c r="F14" s="68">
        <f>SUM(F15)</f>
        <v>0</v>
      </c>
      <c r="G14" s="13">
        <f>SUM(G15)</f>
        <v>1941.6</v>
      </c>
      <c r="H14" s="15">
        <f t="shared" ref="H14" si="4">SUM(H15)</f>
        <v>1941.6</v>
      </c>
      <c r="I14" s="45">
        <f>SUM(I15)</f>
        <v>0</v>
      </c>
      <c r="J14" s="13">
        <f>SUM(J15)</f>
        <v>2141.8000000000002</v>
      </c>
      <c r="K14" s="40">
        <f t="shared" ref="K14" si="5">SUM(K15)</f>
        <v>2141.8000000000002</v>
      </c>
    </row>
    <row r="15" spans="1:11" ht="37.5" x14ac:dyDescent="0.3">
      <c r="A15" s="6" t="s">
        <v>21</v>
      </c>
      <c r="B15" s="26" t="s">
        <v>24</v>
      </c>
      <c r="C15" s="37">
        <v>0</v>
      </c>
      <c r="D15" s="55">
        <v>1751</v>
      </c>
      <c r="E15" s="14">
        <f t="shared" si="1"/>
        <v>1751</v>
      </c>
      <c r="F15" s="67">
        <v>0</v>
      </c>
      <c r="G15" s="38">
        <v>1941.6</v>
      </c>
      <c r="H15" s="14">
        <f t="shared" ref="H15" si="6">G15-F15</f>
        <v>1941.6</v>
      </c>
      <c r="I15" s="47">
        <v>0</v>
      </c>
      <c r="J15" s="38">
        <v>2141.8000000000002</v>
      </c>
      <c r="K15" s="61">
        <f t="shared" ref="K15" si="7">J15-I15</f>
        <v>2141.8000000000002</v>
      </c>
    </row>
    <row r="16" spans="1:11" ht="37.5" x14ac:dyDescent="0.3">
      <c r="A16" s="7" t="s">
        <v>23</v>
      </c>
      <c r="B16" s="28" t="s">
        <v>37</v>
      </c>
      <c r="C16" s="36">
        <f>SUM(C17:C18)</f>
        <v>27558.300000000003</v>
      </c>
      <c r="D16" s="56">
        <f>SUM(D17:D18)</f>
        <v>27558.300000000003</v>
      </c>
      <c r="E16" s="15">
        <f t="shared" si="1"/>
        <v>0</v>
      </c>
      <c r="F16" s="68">
        <f>SUM(F17:F18)</f>
        <v>16945.5</v>
      </c>
      <c r="G16" s="13">
        <f>SUM(G17:G18)</f>
        <v>16945.5</v>
      </c>
      <c r="H16" s="15">
        <f t="shared" ref="H16" si="8">SUM(H17:H18)</f>
        <v>0</v>
      </c>
      <c r="I16" s="45">
        <f t="shared" ref="I16:J16" si="9">SUM(I17:I18)</f>
        <v>7558.4</v>
      </c>
      <c r="J16" s="13">
        <f t="shared" si="9"/>
        <v>7558.4</v>
      </c>
      <c r="K16" s="40">
        <f t="shared" ref="K16" si="10">SUM(K17:K18)</f>
        <v>0</v>
      </c>
    </row>
    <row r="17" spans="1:11" ht="20.25" x14ac:dyDescent="0.3">
      <c r="A17" s="6" t="s">
        <v>26</v>
      </c>
      <c r="B17" s="26" t="s">
        <v>91</v>
      </c>
      <c r="C17" s="37">
        <v>8211.4</v>
      </c>
      <c r="D17" s="55">
        <v>8211.4</v>
      </c>
      <c r="E17" s="14">
        <f t="shared" si="1"/>
        <v>0</v>
      </c>
      <c r="F17" s="67">
        <v>7253.4</v>
      </c>
      <c r="G17" s="38">
        <v>7253.4</v>
      </c>
      <c r="H17" s="14">
        <f t="shared" ref="H17:H18" si="11">G17-F17</f>
        <v>0</v>
      </c>
      <c r="I17" s="47">
        <v>7058.4</v>
      </c>
      <c r="J17" s="38">
        <v>7058.4</v>
      </c>
      <c r="K17" s="61">
        <f t="shared" ref="K17:K18" si="12">J17-I17</f>
        <v>0</v>
      </c>
    </row>
    <row r="18" spans="1:11" ht="47.25" x14ac:dyDescent="0.3">
      <c r="A18" s="6" t="s">
        <v>92</v>
      </c>
      <c r="B18" s="25" t="s">
        <v>93</v>
      </c>
      <c r="C18" s="37">
        <v>19346.900000000001</v>
      </c>
      <c r="D18" s="55">
        <v>19346.900000000001</v>
      </c>
      <c r="E18" s="14">
        <f t="shared" si="1"/>
        <v>0</v>
      </c>
      <c r="F18" s="67">
        <v>9692.1</v>
      </c>
      <c r="G18" s="38">
        <v>9692.1</v>
      </c>
      <c r="H18" s="14">
        <f t="shared" si="11"/>
        <v>0</v>
      </c>
      <c r="I18" s="47">
        <v>500</v>
      </c>
      <c r="J18" s="38">
        <v>500</v>
      </c>
      <c r="K18" s="61">
        <f t="shared" si="12"/>
        <v>0</v>
      </c>
    </row>
    <row r="19" spans="1:11" ht="20.25" x14ac:dyDescent="0.3">
      <c r="A19" s="7" t="s">
        <v>27</v>
      </c>
      <c r="B19" s="27" t="s">
        <v>32</v>
      </c>
      <c r="C19" s="36">
        <f>SUM(C20:C25)</f>
        <v>199325.8</v>
      </c>
      <c r="D19" s="56">
        <f>SUM(D20:D25)</f>
        <v>195498.40000000002</v>
      </c>
      <c r="E19" s="15">
        <f t="shared" ref="E19" si="13">SUM(E20:E25)</f>
        <v>-3827.3999999999915</v>
      </c>
      <c r="F19" s="68">
        <f>SUM(F20:F25)</f>
        <v>177604.09999999998</v>
      </c>
      <c r="G19" s="13">
        <f>SUM(G20:G25)</f>
        <v>177574.09999999998</v>
      </c>
      <c r="H19" s="40">
        <f t="shared" ref="H19" si="14">SUM(H20:H25)</f>
        <v>-30</v>
      </c>
      <c r="I19" s="45">
        <f>SUM(I20:I25)</f>
        <v>178825.3</v>
      </c>
      <c r="J19" s="13">
        <f>SUM(J20:J25)</f>
        <v>178795.3</v>
      </c>
      <c r="K19" s="40">
        <f t="shared" ref="K19" si="15">SUM(K20:K25)</f>
        <v>-30</v>
      </c>
    </row>
    <row r="20" spans="1:11" ht="20.25" x14ac:dyDescent="0.3">
      <c r="A20" s="6" t="s">
        <v>106</v>
      </c>
      <c r="B20" s="26" t="s">
        <v>105</v>
      </c>
      <c r="C20" s="37">
        <v>0</v>
      </c>
      <c r="D20" s="55">
        <v>0</v>
      </c>
      <c r="E20" s="14">
        <f t="shared" si="1"/>
        <v>0</v>
      </c>
      <c r="F20" s="67">
        <v>0</v>
      </c>
      <c r="G20" s="38">
        <v>0</v>
      </c>
      <c r="H20" s="14">
        <f t="shared" ref="H20" si="16">G20-F20</f>
        <v>0</v>
      </c>
      <c r="I20" s="47">
        <v>0</v>
      </c>
      <c r="J20" s="38">
        <v>0</v>
      </c>
      <c r="K20" s="14">
        <f t="shared" ref="K20" si="17">J20-I20</f>
        <v>0</v>
      </c>
    </row>
    <row r="21" spans="1:11" ht="20.25" x14ac:dyDescent="0.3">
      <c r="A21" s="6" t="s">
        <v>28</v>
      </c>
      <c r="B21" s="29" t="s">
        <v>36</v>
      </c>
      <c r="C21" s="37">
        <v>54385.3</v>
      </c>
      <c r="D21" s="55">
        <v>54385.3</v>
      </c>
      <c r="E21" s="14">
        <f t="shared" si="1"/>
        <v>0</v>
      </c>
      <c r="F21" s="67">
        <v>56615.1</v>
      </c>
      <c r="G21" s="38">
        <v>56615.1</v>
      </c>
      <c r="H21" s="14">
        <f t="shared" ref="H21" si="18">G21-F21</f>
        <v>0</v>
      </c>
      <c r="I21" s="47">
        <v>58936.3</v>
      </c>
      <c r="J21" s="38">
        <v>58936.3</v>
      </c>
      <c r="K21" s="61">
        <f t="shared" ref="K21" si="19">J21-I21</f>
        <v>0</v>
      </c>
    </row>
    <row r="22" spans="1:11" ht="20.25" x14ac:dyDescent="0.3">
      <c r="A22" s="6" t="s">
        <v>101</v>
      </c>
      <c r="B22" s="29" t="s">
        <v>102</v>
      </c>
      <c r="C22" s="37">
        <v>113.3</v>
      </c>
      <c r="D22" s="55">
        <v>113.3</v>
      </c>
      <c r="E22" s="14">
        <f t="shared" si="1"/>
        <v>0</v>
      </c>
      <c r="F22" s="67">
        <v>43.3</v>
      </c>
      <c r="G22" s="38">
        <v>43.3</v>
      </c>
      <c r="H22" s="14"/>
      <c r="I22" s="47">
        <v>43.3</v>
      </c>
      <c r="J22" s="38">
        <v>43.3</v>
      </c>
      <c r="K22" s="61"/>
    </row>
    <row r="23" spans="1:11" ht="20.25" x14ac:dyDescent="0.3">
      <c r="A23" s="6" t="s">
        <v>29</v>
      </c>
      <c r="B23" s="26" t="s">
        <v>33</v>
      </c>
      <c r="C23" s="37">
        <v>24050</v>
      </c>
      <c r="D23" s="55">
        <v>24020</v>
      </c>
      <c r="E23" s="14">
        <f t="shared" si="1"/>
        <v>-30</v>
      </c>
      <c r="F23" s="67">
        <v>21320</v>
      </c>
      <c r="G23" s="38">
        <v>21290</v>
      </c>
      <c r="H23" s="14">
        <f t="shared" ref="H23:H25" si="20">G23-F23</f>
        <v>-30</v>
      </c>
      <c r="I23" s="47">
        <v>20220</v>
      </c>
      <c r="J23" s="38">
        <v>20190</v>
      </c>
      <c r="K23" s="61">
        <f t="shared" ref="K23:K25" si="21">J23-I23</f>
        <v>-30</v>
      </c>
    </row>
    <row r="24" spans="1:11" ht="20.25" x14ac:dyDescent="0.3">
      <c r="A24" s="6" t="s">
        <v>30</v>
      </c>
      <c r="B24" s="26" t="s">
        <v>34</v>
      </c>
      <c r="C24" s="37">
        <v>110657.2</v>
      </c>
      <c r="D24" s="55">
        <f>111917.8-2846.2</f>
        <v>109071.6</v>
      </c>
      <c r="E24" s="14">
        <f t="shared" si="1"/>
        <v>-1585.5999999999913</v>
      </c>
      <c r="F24" s="67">
        <v>96555.7</v>
      </c>
      <c r="G24" s="38">
        <v>96555.7</v>
      </c>
      <c r="H24" s="14">
        <f t="shared" si="20"/>
        <v>0</v>
      </c>
      <c r="I24" s="47">
        <v>96555.7</v>
      </c>
      <c r="J24" s="38">
        <v>96555.7</v>
      </c>
      <c r="K24" s="61">
        <f t="shared" si="21"/>
        <v>0</v>
      </c>
    </row>
    <row r="25" spans="1:11" ht="37.5" x14ac:dyDescent="0.3">
      <c r="A25" s="6" t="s">
        <v>31</v>
      </c>
      <c r="B25" s="26" t="s">
        <v>35</v>
      </c>
      <c r="C25" s="37">
        <v>10120</v>
      </c>
      <c r="D25" s="55">
        <v>7908.2</v>
      </c>
      <c r="E25" s="14">
        <f t="shared" si="1"/>
        <v>-2211.8000000000002</v>
      </c>
      <c r="F25" s="67">
        <v>3070</v>
      </c>
      <c r="G25" s="38">
        <v>3070</v>
      </c>
      <c r="H25" s="14">
        <f t="shared" si="20"/>
        <v>0</v>
      </c>
      <c r="I25" s="47">
        <v>3070</v>
      </c>
      <c r="J25" s="38">
        <v>3070</v>
      </c>
      <c r="K25" s="61">
        <f t="shared" si="21"/>
        <v>0</v>
      </c>
    </row>
    <row r="26" spans="1:11" ht="20.25" x14ac:dyDescent="0.3">
      <c r="A26" s="7" t="s">
        <v>38</v>
      </c>
      <c r="B26" s="28" t="s">
        <v>43</v>
      </c>
      <c r="C26" s="36">
        <f>SUM(C27:C30)</f>
        <v>374671.3</v>
      </c>
      <c r="D26" s="56">
        <f>SUM(D27:D30)</f>
        <v>738779.1</v>
      </c>
      <c r="E26" s="15">
        <f t="shared" si="1"/>
        <v>364107.8</v>
      </c>
      <c r="F26" s="68">
        <f>SUM(F27:F30)</f>
        <v>585273.59999999998</v>
      </c>
      <c r="G26" s="13">
        <f>SUM(G27:G30)</f>
        <v>176221.8</v>
      </c>
      <c r="H26" s="15">
        <f t="shared" ref="H26:K26" si="22">SUM(H27:H30)</f>
        <v>-409051.8</v>
      </c>
      <c r="I26" s="45">
        <f t="shared" ref="I26:J26" si="23">SUM(I27:I30)</f>
        <v>305391.09999999998</v>
      </c>
      <c r="J26" s="13">
        <f t="shared" si="23"/>
        <v>305391.09999999998</v>
      </c>
      <c r="K26" s="40">
        <f t="shared" si="22"/>
        <v>0</v>
      </c>
    </row>
    <row r="27" spans="1:11" ht="20.25" x14ac:dyDescent="0.3">
      <c r="A27" s="6" t="s">
        <v>39</v>
      </c>
      <c r="B27" s="26" t="s">
        <v>44</v>
      </c>
      <c r="C27" s="37">
        <v>700</v>
      </c>
      <c r="D27" s="55">
        <v>700</v>
      </c>
      <c r="E27" s="14">
        <f t="shared" si="1"/>
        <v>0</v>
      </c>
      <c r="F27" s="67">
        <v>700</v>
      </c>
      <c r="G27" s="38">
        <v>700</v>
      </c>
      <c r="H27" s="14">
        <f t="shared" ref="H27:H30" si="24">G27-F27</f>
        <v>0</v>
      </c>
      <c r="I27" s="47">
        <v>700</v>
      </c>
      <c r="J27" s="38">
        <v>700</v>
      </c>
      <c r="K27" s="61">
        <f t="shared" ref="K27:K30" si="25">J27-I27</f>
        <v>0</v>
      </c>
    </row>
    <row r="28" spans="1:11" ht="20.25" x14ac:dyDescent="0.3">
      <c r="A28" s="6" t="s">
        <v>40</v>
      </c>
      <c r="B28" s="26" t="s">
        <v>45</v>
      </c>
      <c r="C28" s="37">
        <v>355135.5</v>
      </c>
      <c r="D28" s="55">
        <f>715403.9+2846.2</f>
        <v>718250.1</v>
      </c>
      <c r="E28" s="14">
        <f t="shared" si="1"/>
        <v>363114.6</v>
      </c>
      <c r="F28" s="67">
        <v>567494.6</v>
      </c>
      <c r="G28" s="38">
        <v>158442.79999999999</v>
      </c>
      <c r="H28" s="14">
        <f t="shared" si="24"/>
        <v>-409051.8</v>
      </c>
      <c r="I28" s="47">
        <v>288242.09999999998</v>
      </c>
      <c r="J28" s="38">
        <v>288242.09999999998</v>
      </c>
      <c r="K28" s="61">
        <f t="shared" si="25"/>
        <v>0</v>
      </c>
    </row>
    <row r="29" spans="1:11" ht="20.25" x14ac:dyDescent="0.3">
      <c r="A29" s="6" t="s">
        <v>41</v>
      </c>
      <c r="B29" s="26" t="s">
        <v>46</v>
      </c>
      <c r="C29" s="37">
        <v>10460.799999999999</v>
      </c>
      <c r="D29" s="55">
        <v>11454</v>
      </c>
      <c r="E29" s="14">
        <f t="shared" si="1"/>
        <v>993.20000000000073</v>
      </c>
      <c r="F29" s="67">
        <v>9430</v>
      </c>
      <c r="G29" s="38">
        <v>9430</v>
      </c>
      <c r="H29" s="14">
        <f t="shared" si="24"/>
        <v>0</v>
      </c>
      <c r="I29" s="47">
        <v>8830</v>
      </c>
      <c r="J29" s="38">
        <v>8830</v>
      </c>
      <c r="K29" s="61">
        <f t="shared" si="25"/>
        <v>0</v>
      </c>
    </row>
    <row r="30" spans="1:11" ht="37.5" x14ac:dyDescent="0.3">
      <c r="A30" s="6" t="s">
        <v>88</v>
      </c>
      <c r="B30" s="26" t="s">
        <v>89</v>
      </c>
      <c r="C30" s="37">
        <v>8375</v>
      </c>
      <c r="D30" s="55">
        <v>8375</v>
      </c>
      <c r="E30" s="14">
        <f t="shared" si="1"/>
        <v>0</v>
      </c>
      <c r="F30" s="67">
        <v>7649</v>
      </c>
      <c r="G30" s="38">
        <v>7649</v>
      </c>
      <c r="H30" s="14">
        <f t="shared" si="24"/>
        <v>0</v>
      </c>
      <c r="I30" s="47">
        <v>7619</v>
      </c>
      <c r="J30" s="38">
        <v>7619</v>
      </c>
      <c r="K30" s="61">
        <f t="shared" si="25"/>
        <v>0</v>
      </c>
    </row>
    <row r="31" spans="1:11" ht="20.25" x14ac:dyDescent="0.3">
      <c r="A31" s="7" t="s">
        <v>110</v>
      </c>
      <c r="B31" s="49" t="s">
        <v>107</v>
      </c>
      <c r="C31" s="41">
        <f t="shared" ref="C31:D31" si="26">C32</f>
        <v>0</v>
      </c>
      <c r="D31" s="13">
        <f t="shared" si="26"/>
        <v>9836.1</v>
      </c>
      <c r="E31" s="40">
        <f t="shared" ref="E31:G31" si="27">E32</f>
        <v>9836.1</v>
      </c>
      <c r="F31" s="41">
        <f t="shared" si="27"/>
        <v>0</v>
      </c>
      <c r="G31" s="13">
        <f t="shared" si="27"/>
        <v>0</v>
      </c>
      <c r="H31" s="40">
        <f t="shared" ref="H31:J31" si="28">H32</f>
        <v>0</v>
      </c>
      <c r="I31" s="46">
        <f t="shared" si="28"/>
        <v>0</v>
      </c>
      <c r="J31" s="42">
        <f t="shared" si="28"/>
        <v>0</v>
      </c>
      <c r="K31" s="40">
        <f t="shared" ref="K31" si="29">K32</f>
        <v>0</v>
      </c>
    </row>
    <row r="32" spans="1:11" ht="33" x14ac:dyDescent="0.3">
      <c r="A32" s="6" t="s">
        <v>109</v>
      </c>
      <c r="B32" s="50" t="s">
        <v>108</v>
      </c>
      <c r="C32" s="37">
        <v>0</v>
      </c>
      <c r="D32" s="55">
        <v>9836.1</v>
      </c>
      <c r="E32" s="14">
        <f t="shared" si="1"/>
        <v>9836.1</v>
      </c>
      <c r="F32" s="37">
        <v>0</v>
      </c>
      <c r="G32" s="55">
        <v>0</v>
      </c>
      <c r="H32" s="14">
        <f t="shared" ref="H32" si="30">G32-F32</f>
        <v>0</v>
      </c>
      <c r="I32" s="37">
        <v>0</v>
      </c>
      <c r="J32" s="55">
        <v>0</v>
      </c>
      <c r="K32" s="14">
        <f t="shared" ref="K32" si="31">J32-I32</f>
        <v>0</v>
      </c>
    </row>
    <row r="33" spans="1:11" ht="20.25" x14ac:dyDescent="0.3">
      <c r="A33" s="7" t="s">
        <v>42</v>
      </c>
      <c r="B33" s="28" t="s">
        <v>47</v>
      </c>
      <c r="C33" s="36">
        <f>SUM(C34:C38)</f>
        <v>731200.1</v>
      </c>
      <c r="D33" s="56">
        <f>SUM(D34:D38)</f>
        <v>729307.6</v>
      </c>
      <c r="E33" s="16">
        <f t="shared" si="1"/>
        <v>-1892.5</v>
      </c>
      <c r="F33" s="68">
        <f>SUM(F34:F38)</f>
        <v>690542.6</v>
      </c>
      <c r="G33" s="13">
        <f>SUM(G34:G38)</f>
        <v>690997.6</v>
      </c>
      <c r="H33" s="16">
        <f t="shared" ref="H33:K33" si="32">SUM(H34:H38)</f>
        <v>455.00000000002183</v>
      </c>
      <c r="I33" s="45">
        <f>SUM(I34:I38)</f>
        <v>666999.99999999988</v>
      </c>
      <c r="J33" s="13">
        <f>SUM(J34:J38)</f>
        <v>667210.09999999986</v>
      </c>
      <c r="K33" s="62">
        <f t="shared" si="32"/>
        <v>210.09999999995125</v>
      </c>
    </row>
    <row r="34" spans="1:11" ht="20.25" x14ac:dyDescent="0.3">
      <c r="A34" s="6" t="s">
        <v>48</v>
      </c>
      <c r="B34" s="26" t="s">
        <v>53</v>
      </c>
      <c r="C34" s="37">
        <v>201459</v>
      </c>
      <c r="D34" s="55">
        <v>199958.5</v>
      </c>
      <c r="E34" s="14">
        <f t="shared" si="1"/>
        <v>-1500.5</v>
      </c>
      <c r="F34" s="67">
        <v>187573.5</v>
      </c>
      <c r="G34" s="38">
        <v>187701</v>
      </c>
      <c r="H34" s="14">
        <f t="shared" ref="H34:H38" si="33">G34-F34</f>
        <v>127.5</v>
      </c>
      <c r="I34" s="47">
        <v>182450.5</v>
      </c>
      <c r="J34" s="38">
        <v>182450.5</v>
      </c>
      <c r="K34" s="61">
        <f t="shared" ref="K34:K38" si="34">J34-I34</f>
        <v>0</v>
      </c>
    </row>
    <row r="35" spans="1:11" ht="20.25" x14ac:dyDescent="0.3">
      <c r="A35" s="6" t="s">
        <v>49</v>
      </c>
      <c r="B35" s="26" t="s">
        <v>54</v>
      </c>
      <c r="C35" s="37">
        <v>419175.5</v>
      </c>
      <c r="D35" s="55">
        <v>418334.4</v>
      </c>
      <c r="E35" s="14">
        <f t="shared" si="1"/>
        <v>-841.09999999997672</v>
      </c>
      <c r="F35" s="67">
        <v>407245.8</v>
      </c>
      <c r="G35" s="38">
        <v>407224.2</v>
      </c>
      <c r="H35" s="14">
        <f t="shared" si="33"/>
        <v>-21.599999999976717</v>
      </c>
      <c r="I35" s="47">
        <v>389176.2</v>
      </c>
      <c r="J35" s="38">
        <f>389042.3+0.1</f>
        <v>389042.39999999997</v>
      </c>
      <c r="K35" s="61">
        <f t="shared" si="34"/>
        <v>-133.80000000004657</v>
      </c>
    </row>
    <row r="36" spans="1:11" ht="20.25" x14ac:dyDescent="0.3">
      <c r="A36" s="6" t="s">
        <v>50</v>
      </c>
      <c r="B36" s="26" t="s">
        <v>55</v>
      </c>
      <c r="C36" s="37">
        <v>80283.5</v>
      </c>
      <c r="D36" s="55">
        <v>80383.5</v>
      </c>
      <c r="E36" s="14">
        <f t="shared" si="1"/>
        <v>100</v>
      </c>
      <c r="F36" s="67">
        <v>66691</v>
      </c>
      <c r="G36" s="38">
        <v>66691</v>
      </c>
      <c r="H36" s="14">
        <f t="shared" si="33"/>
        <v>0</v>
      </c>
      <c r="I36" s="47">
        <v>66641</v>
      </c>
      <c r="J36" s="38">
        <v>66641</v>
      </c>
      <c r="K36" s="61">
        <f t="shared" si="34"/>
        <v>0</v>
      </c>
    </row>
    <row r="37" spans="1:11" ht="20.25" x14ac:dyDescent="0.3">
      <c r="A37" s="6" t="s">
        <v>51</v>
      </c>
      <c r="B37" s="30" t="s">
        <v>56</v>
      </c>
      <c r="C37" s="37">
        <v>411.1</v>
      </c>
      <c r="D37" s="55">
        <v>411.1</v>
      </c>
      <c r="E37" s="14">
        <f t="shared" si="1"/>
        <v>0</v>
      </c>
      <c r="F37" s="67">
        <v>411.1</v>
      </c>
      <c r="G37" s="38">
        <v>411.1</v>
      </c>
      <c r="H37" s="14">
        <f t="shared" si="33"/>
        <v>0</v>
      </c>
      <c r="I37" s="47">
        <v>411.1</v>
      </c>
      <c r="J37" s="38">
        <v>411.1</v>
      </c>
      <c r="K37" s="61">
        <f t="shared" si="34"/>
        <v>0</v>
      </c>
    </row>
    <row r="38" spans="1:11" ht="20.25" x14ac:dyDescent="0.3">
      <c r="A38" s="6" t="s">
        <v>52</v>
      </c>
      <c r="B38" s="26" t="s">
        <v>57</v>
      </c>
      <c r="C38" s="37">
        <v>29871</v>
      </c>
      <c r="D38" s="55">
        <v>30220.1</v>
      </c>
      <c r="E38" s="14">
        <f t="shared" si="1"/>
        <v>349.09999999999854</v>
      </c>
      <c r="F38" s="67">
        <v>28621.200000000001</v>
      </c>
      <c r="G38" s="38">
        <v>28970.3</v>
      </c>
      <c r="H38" s="14">
        <f t="shared" si="33"/>
        <v>349.09999999999854</v>
      </c>
      <c r="I38" s="47">
        <v>28321.200000000001</v>
      </c>
      <c r="J38" s="38">
        <v>28665.1</v>
      </c>
      <c r="K38" s="61">
        <f t="shared" si="34"/>
        <v>343.89999999999782</v>
      </c>
    </row>
    <row r="39" spans="1:11" ht="20.25" x14ac:dyDescent="0.3">
      <c r="A39" s="8" t="s">
        <v>58</v>
      </c>
      <c r="B39" s="28" t="s">
        <v>59</v>
      </c>
      <c r="C39" s="36">
        <f>SUM(C40:C41)</f>
        <v>144697.79999999999</v>
      </c>
      <c r="D39" s="56">
        <f>SUM(D40:D41)</f>
        <v>144697.79999999999</v>
      </c>
      <c r="E39" s="15">
        <f t="shared" si="1"/>
        <v>0</v>
      </c>
      <c r="F39" s="68">
        <f>SUM(F40:F41)</f>
        <v>130455.4</v>
      </c>
      <c r="G39" s="13">
        <f>SUM(G40:G41)</f>
        <v>130455.4</v>
      </c>
      <c r="H39" s="15">
        <f t="shared" ref="H39:K39" si="35">SUM(H40:H41)</f>
        <v>0</v>
      </c>
      <c r="I39" s="45">
        <f>SUM(I40:I41)</f>
        <v>129655.4</v>
      </c>
      <c r="J39" s="13">
        <f>SUM(J40:J41)</f>
        <v>129655.4</v>
      </c>
      <c r="K39" s="40">
        <f t="shared" si="35"/>
        <v>0</v>
      </c>
    </row>
    <row r="40" spans="1:11" ht="20.25" x14ac:dyDescent="0.3">
      <c r="A40" s="6" t="s">
        <v>60</v>
      </c>
      <c r="B40" s="26" t="s">
        <v>62</v>
      </c>
      <c r="C40" s="37">
        <v>106251.8</v>
      </c>
      <c r="D40" s="55">
        <v>106251.8</v>
      </c>
      <c r="E40" s="14">
        <f t="shared" si="1"/>
        <v>0</v>
      </c>
      <c r="F40" s="67">
        <v>94306.4</v>
      </c>
      <c r="G40" s="38">
        <v>94306.4</v>
      </c>
      <c r="H40" s="14">
        <f t="shared" ref="H40:H41" si="36">G40-F40</f>
        <v>0</v>
      </c>
      <c r="I40" s="47">
        <v>93506.4</v>
      </c>
      <c r="J40" s="38">
        <v>93506.4</v>
      </c>
      <c r="K40" s="61">
        <f t="shared" ref="K40:K41" si="37">J40-I40</f>
        <v>0</v>
      </c>
    </row>
    <row r="41" spans="1:11" ht="37.5" x14ac:dyDescent="0.3">
      <c r="A41" s="6" t="s">
        <v>61</v>
      </c>
      <c r="B41" s="26" t="s">
        <v>63</v>
      </c>
      <c r="C41" s="37">
        <v>38446</v>
      </c>
      <c r="D41" s="55">
        <v>38446</v>
      </c>
      <c r="E41" s="14">
        <f t="shared" si="1"/>
        <v>0</v>
      </c>
      <c r="F41" s="67">
        <v>36149</v>
      </c>
      <c r="G41" s="38">
        <v>36149</v>
      </c>
      <c r="H41" s="14">
        <f t="shared" si="36"/>
        <v>0</v>
      </c>
      <c r="I41" s="47">
        <v>36149</v>
      </c>
      <c r="J41" s="38">
        <v>36149</v>
      </c>
      <c r="K41" s="61">
        <f t="shared" si="37"/>
        <v>0</v>
      </c>
    </row>
    <row r="42" spans="1:11" ht="20.25" x14ac:dyDescent="0.3">
      <c r="A42" s="8" t="s">
        <v>64</v>
      </c>
      <c r="B42" s="28" t="s">
        <v>65</v>
      </c>
      <c r="C42" s="36">
        <f>SUM(C43:C47)</f>
        <v>263089.89999999997</v>
      </c>
      <c r="D42" s="56">
        <f>SUM(D43:D47)</f>
        <v>267661.59999999998</v>
      </c>
      <c r="E42" s="16">
        <f t="shared" si="1"/>
        <v>4571.7000000000116</v>
      </c>
      <c r="F42" s="68">
        <f>SUM(F43:F47)</f>
        <v>263603.8</v>
      </c>
      <c r="G42" s="13">
        <f>SUM(G43:G47)</f>
        <v>263865.59999999998</v>
      </c>
      <c r="H42" s="16">
        <f t="shared" ref="H42:K42" si="38">SUM(H43:H47)</f>
        <v>261.80000000000564</v>
      </c>
      <c r="I42" s="45">
        <f>SUM(I43:I47)</f>
        <v>262926.8</v>
      </c>
      <c r="J42" s="13">
        <f>SUM(J43:J47)</f>
        <v>263188.59999999998</v>
      </c>
      <c r="K42" s="62">
        <f t="shared" si="38"/>
        <v>261.80000000000564</v>
      </c>
    </row>
    <row r="43" spans="1:11" ht="20.25" x14ac:dyDescent="0.3">
      <c r="A43" s="9" t="s">
        <v>66</v>
      </c>
      <c r="B43" s="26" t="s">
        <v>67</v>
      </c>
      <c r="C43" s="37">
        <v>5800</v>
      </c>
      <c r="D43" s="55">
        <v>5690.9</v>
      </c>
      <c r="E43" s="14">
        <f t="shared" si="1"/>
        <v>-109.10000000000036</v>
      </c>
      <c r="F43" s="67">
        <v>4700</v>
      </c>
      <c r="G43" s="38">
        <v>4700</v>
      </c>
      <c r="H43" s="14">
        <f t="shared" ref="H43:H47" si="39">G43-F43</f>
        <v>0</v>
      </c>
      <c r="I43" s="47">
        <v>4700</v>
      </c>
      <c r="J43" s="38">
        <v>4700</v>
      </c>
      <c r="K43" s="61">
        <f t="shared" ref="K43:K47" si="40">J43-I43</f>
        <v>0</v>
      </c>
    </row>
    <row r="44" spans="1:11" ht="20.25" x14ac:dyDescent="0.3">
      <c r="A44" s="9" t="s">
        <v>68</v>
      </c>
      <c r="B44" s="26" t="s">
        <v>69</v>
      </c>
      <c r="C44" s="37">
        <v>113744</v>
      </c>
      <c r="D44" s="55">
        <v>115380</v>
      </c>
      <c r="E44" s="14">
        <f t="shared" si="1"/>
        <v>1636</v>
      </c>
      <c r="F44" s="67">
        <v>117220.6</v>
      </c>
      <c r="G44" s="38">
        <v>117220.6</v>
      </c>
      <c r="H44" s="14">
        <f t="shared" si="39"/>
        <v>0</v>
      </c>
      <c r="I44" s="47">
        <v>117220.6</v>
      </c>
      <c r="J44" s="38">
        <v>117220.6</v>
      </c>
      <c r="K44" s="61">
        <f t="shared" si="40"/>
        <v>0</v>
      </c>
    </row>
    <row r="45" spans="1:11" ht="20.25" x14ac:dyDescent="0.3">
      <c r="A45" s="9" t="s">
        <v>70</v>
      </c>
      <c r="B45" s="26" t="s">
        <v>71</v>
      </c>
      <c r="C45" s="37">
        <v>7253.1</v>
      </c>
      <c r="D45" s="55">
        <v>1824.4</v>
      </c>
      <c r="E45" s="14">
        <f t="shared" si="1"/>
        <v>-5428.7000000000007</v>
      </c>
      <c r="F45" s="67">
        <v>7253.1</v>
      </c>
      <c r="G45" s="38">
        <v>4991.8</v>
      </c>
      <c r="H45" s="14">
        <f t="shared" si="39"/>
        <v>-2261.3000000000002</v>
      </c>
      <c r="I45" s="47">
        <v>6576.1</v>
      </c>
      <c r="J45" s="38">
        <v>4314.8</v>
      </c>
      <c r="K45" s="61">
        <f t="shared" si="40"/>
        <v>-2261.3000000000002</v>
      </c>
    </row>
    <row r="46" spans="1:11" ht="20.25" x14ac:dyDescent="0.3">
      <c r="A46" s="9" t="s">
        <v>72</v>
      </c>
      <c r="B46" s="26" t="s">
        <v>73</v>
      </c>
      <c r="C46" s="37">
        <v>110484.7</v>
      </c>
      <c r="D46" s="55">
        <v>115997</v>
      </c>
      <c r="E46" s="14">
        <f t="shared" si="1"/>
        <v>5512.3000000000029</v>
      </c>
      <c r="F46" s="67">
        <v>110351</v>
      </c>
      <c r="G46" s="38">
        <v>113201.60000000001</v>
      </c>
      <c r="H46" s="14">
        <f t="shared" si="39"/>
        <v>2850.6000000000058</v>
      </c>
      <c r="I46" s="47">
        <v>110351</v>
      </c>
      <c r="J46" s="38">
        <f>113201.5+0.1</f>
        <v>113201.60000000001</v>
      </c>
      <c r="K46" s="61">
        <f t="shared" si="40"/>
        <v>2850.6000000000058</v>
      </c>
    </row>
    <row r="47" spans="1:11" ht="37.5" x14ac:dyDescent="0.3">
      <c r="A47" s="9" t="s">
        <v>74</v>
      </c>
      <c r="B47" s="26" t="s">
        <v>75</v>
      </c>
      <c r="C47" s="37">
        <v>25808.1</v>
      </c>
      <c r="D47" s="55">
        <v>28769.3</v>
      </c>
      <c r="E47" s="14">
        <f t="shared" si="1"/>
        <v>2961.2000000000007</v>
      </c>
      <c r="F47" s="67">
        <v>24079.1</v>
      </c>
      <c r="G47" s="38">
        <v>23751.599999999999</v>
      </c>
      <c r="H47" s="14">
        <f t="shared" si="39"/>
        <v>-327.5</v>
      </c>
      <c r="I47" s="47">
        <v>24079.1</v>
      </c>
      <c r="J47" s="38">
        <v>23751.599999999999</v>
      </c>
      <c r="K47" s="61">
        <f t="shared" si="40"/>
        <v>-327.5</v>
      </c>
    </row>
    <row r="48" spans="1:11" ht="20.25" x14ac:dyDescent="0.3">
      <c r="A48" s="8" t="s">
        <v>76</v>
      </c>
      <c r="B48" s="28" t="s">
        <v>77</v>
      </c>
      <c r="C48" s="36">
        <f>SUM(C49+C50+C51)</f>
        <v>5586.2</v>
      </c>
      <c r="D48" s="56">
        <f>SUM(D49+D50+D51)</f>
        <v>5586.2</v>
      </c>
      <c r="E48" s="16">
        <f t="shared" si="1"/>
        <v>0</v>
      </c>
      <c r="F48" s="68">
        <f>SUM(F49+F50+F51)</f>
        <v>1530</v>
      </c>
      <c r="G48" s="13">
        <f>SUM(G49+G50+G51)</f>
        <v>1530</v>
      </c>
      <c r="H48" s="16">
        <f t="shared" ref="H48:K48" si="41">SUM(H49+H51+H50)</f>
        <v>0</v>
      </c>
      <c r="I48" s="45">
        <f t="shared" ref="I48:J48" si="42">SUM(I49+I50+I51)</f>
        <v>1530</v>
      </c>
      <c r="J48" s="13">
        <f t="shared" si="42"/>
        <v>1530</v>
      </c>
      <c r="K48" s="62">
        <f t="shared" si="41"/>
        <v>0</v>
      </c>
    </row>
    <row r="49" spans="1:11" ht="20.25" x14ac:dyDescent="0.3">
      <c r="A49" s="9" t="s">
        <v>78</v>
      </c>
      <c r="B49" s="26" t="s">
        <v>79</v>
      </c>
      <c r="C49" s="37">
        <v>1260</v>
      </c>
      <c r="D49" s="55">
        <v>1260</v>
      </c>
      <c r="E49" s="14">
        <f t="shared" si="1"/>
        <v>0</v>
      </c>
      <c r="F49" s="67">
        <v>1270</v>
      </c>
      <c r="G49" s="38">
        <v>1270</v>
      </c>
      <c r="H49" s="14">
        <f t="shared" ref="H49:H51" si="43">G49-F49</f>
        <v>0</v>
      </c>
      <c r="I49" s="47">
        <v>1270</v>
      </c>
      <c r="J49" s="38">
        <v>1270</v>
      </c>
      <c r="K49" s="61">
        <f t="shared" ref="K49:K51" si="44">J49-I49</f>
        <v>0</v>
      </c>
    </row>
    <row r="50" spans="1:11" ht="20.25" x14ac:dyDescent="0.3">
      <c r="A50" s="9" t="s">
        <v>94</v>
      </c>
      <c r="B50" s="26" t="s">
        <v>95</v>
      </c>
      <c r="C50" s="37">
        <v>4326.2</v>
      </c>
      <c r="D50" s="55">
        <v>4326.2</v>
      </c>
      <c r="E50" s="14">
        <f t="shared" si="1"/>
        <v>0</v>
      </c>
      <c r="F50" s="67">
        <v>260</v>
      </c>
      <c r="G50" s="38">
        <v>260</v>
      </c>
      <c r="H50" s="14">
        <f t="shared" si="43"/>
        <v>0</v>
      </c>
      <c r="I50" s="47">
        <v>260</v>
      </c>
      <c r="J50" s="38">
        <v>260</v>
      </c>
      <c r="K50" s="61">
        <f t="shared" si="44"/>
        <v>0</v>
      </c>
    </row>
    <row r="51" spans="1:11" ht="20.25" x14ac:dyDescent="0.3">
      <c r="A51" s="9" t="s">
        <v>80</v>
      </c>
      <c r="B51" s="26" t="s">
        <v>81</v>
      </c>
      <c r="C51" s="37">
        <v>0</v>
      </c>
      <c r="D51" s="55">
        <v>0</v>
      </c>
      <c r="E51" s="14">
        <f t="shared" si="1"/>
        <v>0</v>
      </c>
      <c r="F51" s="67">
        <v>0</v>
      </c>
      <c r="G51" s="38">
        <v>0</v>
      </c>
      <c r="H51" s="14">
        <f t="shared" si="43"/>
        <v>0</v>
      </c>
      <c r="I51" s="47">
        <v>0</v>
      </c>
      <c r="J51" s="38">
        <v>0</v>
      </c>
      <c r="K51" s="61">
        <f t="shared" si="44"/>
        <v>0</v>
      </c>
    </row>
    <row r="52" spans="1:11" ht="20.25" x14ac:dyDescent="0.3">
      <c r="A52" s="8" t="s">
        <v>82</v>
      </c>
      <c r="B52" s="28" t="s">
        <v>83</v>
      </c>
      <c r="C52" s="36">
        <f>SUM(C53:C53)</f>
        <v>3400</v>
      </c>
      <c r="D52" s="56">
        <f>SUM(D53:D53)</f>
        <v>3400</v>
      </c>
      <c r="E52" s="15">
        <f t="shared" si="1"/>
        <v>0</v>
      </c>
      <c r="F52" s="68">
        <f>SUM(F53:F53)</f>
        <v>3100</v>
      </c>
      <c r="G52" s="13">
        <f>SUM(G53:G53)</f>
        <v>3100</v>
      </c>
      <c r="H52" s="15">
        <f t="shared" ref="H52:K52" si="45">SUM(H53:H53)</f>
        <v>0</v>
      </c>
      <c r="I52" s="45">
        <f>SUM(I53:I53)</f>
        <v>3050</v>
      </c>
      <c r="J52" s="13">
        <f>SUM(J53:J53)</f>
        <v>3050</v>
      </c>
      <c r="K52" s="40">
        <f t="shared" si="45"/>
        <v>0</v>
      </c>
    </row>
    <row r="53" spans="1:11" ht="20.25" x14ac:dyDescent="0.3">
      <c r="A53" s="10" t="s">
        <v>84</v>
      </c>
      <c r="B53" s="31" t="s">
        <v>85</v>
      </c>
      <c r="C53" s="37">
        <v>3400</v>
      </c>
      <c r="D53" s="55">
        <v>3400</v>
      </c>
      <c r="E53" s="14">
        <f t="shared" si="1"/>
        <v>0</v>
      </c>
      <c r="F53" s="67">
        <v>3100</v>
      </c>
      <c r="G53" s="38">
        <v>3100</v>
      </c>
      <c r="H53" s="14">
        <f t="shared" ref="H53:H54" si="46">G53-F53</f>
        <v>0</v>
      </c>
      <c r="I53" s="47">
        <v>3050</v>
      </c>
      <c r="J53" s="38">
        <v>3050</v>
      </c>
      <c r="K53" s="61">
        <f t="shared" ref="K53:K54" si="47">J53-I53</f>
        <v>0</v>
      </c>
    </row>
    <row r="54" spans="1:11" ht="21" thickBot="1" x14ac:dyDescent="0.35">
      <c r="A54" s="17"/>
      <c r="B54" s="32" t="s">
        <v>0</v>
      </c>
      <c r="C54" s="51"/>
      <c r="D54" s="57"/>
      <c r="E54" s="33">
        <f t="shared" si="1"/>
        <v>0</v>
      </c>
      <c r="F54" s="69">
        <v>15550</v>
      </c>
      <c r="G54" s="58">
        <v>15550</v>
      </c>
      <c r="H54" s="33">
        <f t="shared" si="46"/>
        <v>0</v>
      </c>
      <c r="I54" s="59">
        <v>30750</v>
      </c>
      <c r="J54" s="58">
        <v>30750</v>
      </c>
      <c r="K54" s="63">
        <f t="shared" si="47"/>
        <v>0</v>
      </c>
    </row>
    <row r="55" spans="1:11" s="3" customFormat="1" ht="27" customHeight="1" thickBot="1" x14ac:dyDescent="0.35">
      <c r="A55" s="71" t="s">
        <v>100</v>
      </c>
      <c r="B55" s="72"/>
      <c r="C55" s="35">
        <f>C5+C14+C16+C19+C26+C33+C39+C42+C48+C52+C54+C31</f>
        <v>1856443.5</v>
      </c>
      <c r="D55" s="35">
        <f>D5+D14+D16+D19+D26+D33+D39+D42+D48+D52+D54+D31</f>
        <v>2231690.2000000002</v>
      </c>
      <c r="E55" s="35">
        <f t="shared" ref="E55:K55" si="48">E5+E14+E16+E19+E26+E33+E39+E42+E48+E52+E54</f>
        <v>365410.60000000003</v>
      </c>
      <c r="F55" s="35">
        <f t="shared" si="48"/>
        <v>1983049.4</v>
      </c>
      <c r="G55" s="35">
        <f t="shared" si="48"/>
        <v>1576626</v>
      </c>
      <c r="H55" s="35">
        <f t="shared" si="48"/>
        <v>-406423.4</v>
      </c>
      <c r="I55" s="35">
        <f t="shared" si="48"/>
        <v>1683158.0999999999</v>
      </c>
      <c r="J55" s="35">
        <f t="shared" si="48"/>
        <v>1685741.7999999998</v>
      </c>
      <c r="K55" s="64">
        <f t="shared" si="48"/>
        <v>2583.6999999999571</v>
      </c>
    </row>
    <row r="56" spans="1:11" s="3" customFormat="1" ht="27" customHeight="1" x14ac:dyDescent="0.3">
      <c r="A56" s="11"/>
      <c r="B56" s="11"/>
      <c r="C56" s="34"/>
      <c r="D56" s="12"/>
      <c r="E56" s="12"/>
      <c r="F56" s="34"/>
      <c r="G56" s="12"/>
      <c r="H56" s="12"/>
      <c r="I56" s="34"/>
    </row>
    <row r="57" spans="1:11" ht="20.25" x14ac:dyDescent="0.3">
      <c r="A57" s="19" t="s">
        <v>98</v>
      </c>
      <c r="B57" s="20"/>
      <c r="C57" s="21"/>
      <c r="D57" s="21"/>
      <c r="E57" s="22"/>
      <c r="F57" s="22"/>
      <c r="H57" s="23"/>
      <c r="I57" s="23"/>
      <c r="K57" s="23"/>
    </row>
    <row r="58" spans="1:11" ht="23.25" customHeight="1" x14ac:dyDescent="0.3">
      <c r="F58" s="39"/>
      <c r="I58" s="39"/>
    </row>
    <row r="59" spans="1:11" x14ac:dyDescent="0.3">
      <c r="C59" s="4"/>
      <c r="D59" s="4"/>
      <c r="E59" s="4"/>
      <c r="F59" s="4"/>
      <c r="G59" s="4"/>
      <c r="H59" s="4"/>
      <c r="I59" s="4"/>
    </row>
    <row r="61" spans="1:11" x14ac:dyDescent="0.3">
      <c r="C61" s="4"/>
      <c r="D61" s="4"/>
      <c r="E61" s="4"/>
      <c r="F61" s="4"/>
      <c r="G61" s="4"/>
      <c r="H61" s="4"/>
      <c r="I61" s="4"/>
    </row>
  </sheetData>
  <mergeCells count="7">
    <mergeCell ref="A1:K1"/>
    <mergeCell ref="A55:B55"/>
    <mergeCell ref="A3:A4"/>
    <mergeCell ref="B3:B4"/>
    <mergeCell ref="F3:H3"/>
    <mergeCell ref="C3:E3"/>
    <mergeCell ref="I3:K3"/>
  </mergeCells>
  <phoneticPr fontId="0" type="noConversion"/>
  <pageMargins left="0" right="0" top="1.0629921259842521" bottom="1.0629921259842521" header="0.51181102362204722" footer="0.51181102362204722"/>
  <pageSetup paperSize="9" scale="5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2024-2026</vt:lpstr>
      <vt:lpstr>'2024-2026'!Заголовки_для_печати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тома</dc:creator>
  <cp:lastModifiedBy>фу</cp:lastModifiedBy>
  <cp:lastPrinted>2022-12-22T09:15:43Z</cp:lastPrinted>
  <dcterms:created xsi:type="dcterms:W3CDTF">2008-10-28T02:59:17Z</dcterms:created>
  <dcterms:modified xsi:type="dcterms:W3CDTF">2023-12-20T10:00:16Z</dcterms:modified>
</cp:coreProperties>
</file>