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3"/>
  </bookViews>
  <sheets>
    <sheet name="на 01.02.2024  " sheetId="1" r:id="rId1"/>
    <sheet name="на 01.03.2024  " sheetId="2" r:id="rId2"/>
    <sheet name="на 01.04.2024 " sheetId="3" r:id="rId3"/>
    <sheet name="на 01.05.2024 " sheetId="4" r:id="rId4"/>
  </sheets>
  <definedNames/>
  <calcPr fullCalcOnLoad="1"/>
</workbook>
</file>

<file path=xl/sharedStrings.xml><?xml version="1.0" encoding="utf-8"?>
<sst xmlns="http://schemas.openxmlformats.org/spreadsheetml/2006/main" count="432" uniqueCount="109">
  <si>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</si>
  <si>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</si>
  <si>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</si>
  <si>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</si>
  <si>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</si>
  <si>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</si>
  <si>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</si>
  <si>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</si>
  <si>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</si>
  <si>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</si>
  <si>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</si>
  <si>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</si>
  <si>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</si>
  <si>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</si>
  <si>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</si>
  <si>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</si>
  <si>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</si>
  <si>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</si>
  <si>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</si>
  <si>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</si>
  <si>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</si>
  <si>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</si>
  <si>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</si>
  <si>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</si>
  <si>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</si>
  <si>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</si>
  <si>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</si>
  <si>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</si>
  <si>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</si>
  <si>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</si>
  <si>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</si>
  <si>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</si>
  <si>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</si>
  <si>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</si>
  <si>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</si>
  <si>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</si>
  <si>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</si>
  <si>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</si>
  <si>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</si>
  <si>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</si>
  <si>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</si>
  <si>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</si>
  <si>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</si>
  <si>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</si>
  <si>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</si>
  <si>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</si>
  <si>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</si>
  <si>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</si>
  <si>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</si>
  <si>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</si>
  <si>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</si>
  <si>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</si>
  <si>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</si>
  <si>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</si>
  <si>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</si>
  <si>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</si>
  <si>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</si>
  <si>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</si>
  <si>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</si>
  <si>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</si>
  <si>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</si>
  <si>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</si>
  <si>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</si>
  <si>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</si>
  <si>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</si>
  <si>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</si>
  <si>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</si>
  <si>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</si>
  <si>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</si>
  <si>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</si>
  <si>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</si>
  <si>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</si>
  <si>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</si>
  <si>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</si>
  <si>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</si>
  <si>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</si>
  <si>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</si>
  <si>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</si>
  <si>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</si>
  <si>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</si>
  <si>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</si>
  <si>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</si>
  <si>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</si>
  <si>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</si>
  <si>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</si>
  <si>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</si>
  <si>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</si>
  <si>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</si>
  <si>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</si>
  <si>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</si>
  <si>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</si>
  <si>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</si>
  <si>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</si>
  <si>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</si>
  <si>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</si>
  <si>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</si>
  <si>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</si>
  <si>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</si>
  <si>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</si>
  <si>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Периодическая печать и издательства</t>
  </si>
  <si>
    <t xml:space="preserve">Молодежная политика </t>
  </si>
  <si>
    <t>Лесное хозяйство</t>
  </si>
  <si>
    <t>БЕЗВОЗМЕЗДНЫЕ ПОСТУПЛЕНИЯ ОТ НЕГОСУДАРСТВЕННЫХ ОРГАНИЗАЦИЙ</t>
  </si>
  <si>
    <t>ОХРАНА ОКРУЖАЮЩЕЙ СРЕДЫ</t>
  </si>
  <si>
    <t>Другие вопросы в области охраны окружающей среды</t>
  </si>
  <si>
    <t xml:space="preserve">на 01.02.2024года </t>
  </si>
  <si>
    <t xml:space="preserve">на 01.03.2024года </t>
  </si>
  <si>
    <t xml:space="preserve">на 01.04.2024года </t>
  </si>
  <si>
    <t xml:space="preserve">на 01.05.2024года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</si>
</sst>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2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2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3" xfId="58" applyNumberFormat="1" applyFont="1" applyFill="1" applyBorder="1" applyAlignment="1">
      <alignment/>
      <protection/>
    </xf>
    <xf numFmtId="173" fontId="9" fillId="33" borderId="13" xfId="58" applyNumberFormat="1" applyFont="1" applyFill="1" applyBorder="1" applyAlignment="1">
      <alignment/>
      <protection/>
    </xf>
    <xf numFmtId="0" fontId="12" fillId="0" borderId="14" xfId="58" applyFont="1" applyFill="1" applyBorder="1" applyAlignment="1">
      <alignment vertical="center" wrapText="1"/>
      <protection/>
    </xf>
    <xf numFmtId="173" fontId="15" fillId="0" borderId="14" xfId="58" applyNumberFormat="1" applyFont="1" applyFill="1" applyBorder="1" applyAlignment="1">
      <alignment horizontal="center" vertical="top" wrapText="1"/>
      <protection/>
    </xf>
    <xf numFmtId="173" fontId="15" fillId="33" borderId="14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2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4" fillId="0" borderId="11" xfId="0" applyFont="1" applyFill="1" applyBorder="1" applyAlignment="1">
      <alignment vertical="center" wrapText="1"/>
    </xf>
    <xf numFmtId="173" fontId="12" fillId="0" borderId="11" xfId="58" applyNumberFormat="1" applyFont="1" applyFill="1" applyBorder="1" applyAlignment="1">
      <alignment horizontal="right"/>
      <protection/>
    </xf>
    <xf numFmtId="49" fontId="16" fillId="0" borderId="11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7" borderId="11" xfId="58" applyFont="1" applyFill="1" applyBorder="1" applyAlignment="1">
      <alignment vertical="center" wrapText="1"/>
      <protection/>
    </xf>
    <xf numFmtId="173" fontId="12" fillId="7" borderId="11" xfId="58" applyNumberFormat="1" applyFont="1" applyFill="1" applyBorder="1" applyAlignment="1">
      <alignment/>
      <protection/>
    </xf>
    <xf numFmtId="172" fontId="13" fillId="7" borderId="12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0" fillId="34" borderId="0" xfId="0" applyNumberFormat="1" applyFill="1" applyAlignment="1">
      <alignment/>
    </xf>
    <xf numFmtId="4" fontId="12" fillId="33" borderId="11" xfId="58" applyNumberFormat="1" applyFont="1" applyFill="1" applyBorder="1" applyAlignment="1">
      <alignment/>
      <protection/>
    </xf>
    <xf numFmtId="173" fontId="4" fillId="34" borderId="12" xfId="0" applyNumberFormat="1" applyFont="1" applyFill="1" applyBorder="1" applyAlignment="1">
      <alignment/>
    </xf>
    <xf numFmtId="173" fontId="4" fillId="34" borderId="15" xfId="0" applyNumberFormat="1" applyFont="1" applyFill="1" applyBorder="1" applyAlignment="1">
      <alignment/>
    </xf>
    <xf numFmtId="173" fontId="2" fillId="34" borderId="15" xfId="0" applyNumberFormat="1" applyFont="1" applyFill="1" applyBorder="1" applyAlignment="1">
      <alignment/>
    </xf>
    <xf numFmtId="173" fontId="2" fillId="34" borderId="16" xfId="0" applyNumberFormat="1" applyFont="1" applyFill="1" applyBorder="1" applyAlignment="1">
      <alignment/>
    </xf>
    <xf numFmtId="173" fontId="12" fillId="0" borderId="11" xfId="58" applyNumberFormat="1" applyFont="1" applyFill="1" applyBorder="1">
      <alignment/>
      <protection/>
    </xf>
    <xf numFmtId="173" fontId="9" fillId="0" borderId="11" xfId="58" applyNumberFormat="1" applyFont="1" applyFill="1" applyBorder="1">
      <alignment/>
      <protection/>
    </xf>
    <xf numFmtId="0" fontId="8" fillId="0" borderId="17" xfId="58" applyFont="1" applyFill="1" applyBorder="1" applyAlignment="1">
      <alignment horizontal="justify" vertical="center"/>
      <protection/>
    </xf>
    <xf numFmtId="0" fontId="8" fillId="0" borderId="17" xfId="58" applyFont="1" applyFill="1" applyBorder="1" applyAlignment="1">
      <alignment horizontal="justify" vertical="top"/>
      <protection/>
    </xf>
    <xf numFmtId="0" fontId="7" fillId="0" borderId="0" xfId="58" applyFont="1" applyFill="1">
      <alignment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49" fontId="9" fillId="0" borderId="19" xfId="58" applyNumberFormat="1" applyFont="1" applyFill="1" applyBorder="1" applyAlignment="1">
      <alignment horizontal="center" vertical="top" wrapText="1"/>
      <protection/>
    </xf>
    <xf numFmtId="49" fontId="9" fillId="0" borderId="19" xfId="58" applyNumberFormat="1" applyFont="1" applyFill="1" applyBorder="1" applyAlignment="1">
      <alignment horizontal="right" vertical="top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/>
      <protection/>
    </xf>
    <xf numFmtId="0" fontId="11" fillId="0" borderId="19" xfId="58" applyFont="1" applyFill="1" applyBorder="1" applyAlignment="1">
      <alignment horizontal="center"/>
      <protection/>
    </xf>
    <xf numFmtId="172" fontId="13" fillId="0" borderId="12" xfId="58" applyNumberFormat="1" applyFont="1" applyFill="1" applyBorder="1" applyAlignment="1">
      <alignment horizontal="right"/>
      <protection/>
    </xf>
    <xf numFmtId="172" fontId="7" fillId="0" borderId="12" xfId="58" applyNumberFormat="1" applyFont="1" applyFill="1" applyBorder="1" applyAlignment="1">
      <alignment horizontal="right"/>
      <protection/>
    </xf>
    <xf numFmtId="173" fontId="7" fillId="0" borderId="11" xfId="0" applyNumberFormat="1" applyFont="1" applyFill="1" applyBorder="1" applyAlignment="1">
      <alignment vertical="top"/>
    </xf>
    <xf numFmtId="173" fontId="13" fillId="0" borderId="11" xfId="0" applyNumberFormat="1" applyFont="1" applyFill="1" applyBorder="1" applyAlignment="1">
      <alignment vertical="top"/>
    </xf>
    <xf numFmtId="0" fontId="12" fillId="34" borderId="11" xfId="58" applyFont="1" applyFill="1" applyBorder="1" applyAlignment="1">
      <alignment vertical="center" wrapText="1"/>
      <protection/>
    </xf>
    <xf numFmtId="4" fontId="9" fillId="0" borderId="11" xfId="58" applyNumberFormat="1" applyFont="1" applyFill="1" applyBorder="1" applyAlignment="1">
      <alignment/>
      <protection/>
    </xf>
    <xf numFmtId="0" fontId="3" fillId="0" borderId="0" xfId="58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8" fillId="0" borderId="0" xfId="61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3.2022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46">
      <selection activeCell="E96" sqref="E96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105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284678</v>
      </c>
      <c r="C7" s="7">
        <f>C8+C11+C12+C16+C17+C18+C20+C21+C22+C23+C10</f>
        <v>11867.5</v>
      </c>
      <c r="D7" s="61">
        <f>C7/B7*100</f>
        <v>4.168745038253746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4923.4</v>
      </c>
      <c r="D8" s="61">
        <f>C8/B8*100</f>
        <v>2.7889087149856966</v>
      </c>
      <c r="E8" s="34"/>
    </row>
    <row r="9" spans="1:4" ht="12.75">
      <c r="A9" s="11" t="s">
        <v>0</v>
      </c>
      <c r="B9" s="66">
        <v>176535</v>
      </c>
      <c r="C9" s="12">
        <v>4923.4</v>
      </c>
      <c r="D9" s="62">
        <f>C9/B9*100</f>
        <v>2.7889087149856966</v>
      </c>
    </row>
    <row r="10" spans="1:4" ht="12.75">
      <c r="A10" s="9" t="s">
        <v>93</v>
      </c>
      <c r="B10" s="32">
        <v>18420</v>
      </c>
      <c r="C10" s="32">
        <v>1597.3</v>
      </c>
      <c r="D10" s="62">
        <f>C10/B10*100</f>
        <v>8.671552660152008</v>
      </c>
    </row>
    <row r="11" spans="1:4" ht="12.75">
      <c r="A11" s="9" t="s">
        <v>2</v>
      </c>
      <c r="B11" s="7">
        <v>26433</v>
      </c>
      <c r="C11" s="49">
        <v>1010.1</v>
      </c>
      <c r="D11" s="61">
        <f>C11/B11*100</f>
        <v>3.8213596640562932</v>
      </c>
    </row>
    <row r="12" spans="1:4" ht="12.75">
      <c r="A12" s="9" t="s">
        <v>3</v>
      </c>
      <c r="B12" s="7">
        <f>B13+B14+B15</f>
        <v>19550</v>
      </c>
      <c r="C12" s="7">
        <f>C13+C14+C15</f>
        <v>572.8</v>
      </c>
      <c r="D12" s="61">
        <f aca="true" t="shared" si="0" ref="D12:D21">C12/B12*100</f>
        <v>2.929923273657289</v>
      </c>
    </row>
    <row r="13" spans="1:7" ht="12.75">
      <c r="A13" s="11" t="s">
        <v>95</v>
      </c>
      <c r="B13" s="12">
        <v>2150</v>
      </c>
      <c r="C13" s="12">
        <v>176.5</v>
      </c>
      <c r="D13" s="61">
        <f t="shared" si="0"/>
        <v>8.209302325581396</v>
      </c>
      <c r="F13" s="38"/>
      <c r="G13" s="38"/>
    </row>
    <row r="14" spans="1:4" ht="12.75">
      <c r="A14" s="11" t="s">
        <v>8</v>
      </c>
      <c r="B14" s="12">
        <v>550</v>
      </c>
      <c r="C14" s="12">
        <v>16.3</v>
      </c>
      <c r="D14" s="61">
        <f t="shared" si="0"/>
        <v>2.963636363636364</v>
      </c>
    </row>
    <row r="15" spans="1:4" ht="12.75">
      <c r="A15" s="11" t="s">
        <v>94</v>
      </c>
      <c r="B15" s="12">
        <v>16850</v>
      </c>
      <c r="C15" s="12">
        <v>380</v>
      </c>
      <c r="D15" s="61">
        <f t="shared" si="0"/>
        <v>2.2551928783382786</v>
      </c>
    </row>
    <row r="16" spans="1:4" ht="12.75">
      <c r="A16" s="9" t="s">
        <v>19</v>
      </c>
      <c r="B16" s="7">
        <v>3250</v>
      </c>
      <c r="C16" s="7">
        <v>200.6</v>
      </c>
      <c r="D16" s="61">
        <f t="shared" si="0"/>
        <v>6.172307692307692</v>
      </c>
    </row>
    <row r="17" spans="1:6" ht="36">
      <c r="A17" s="65" t="s">
        <v>37</v>
      </c>
      <c r="B17" s="7">
        <v>35070</v>
      </c>
      <c r="C17" s="7">
        <v>3200</v>
      </c>
      <c r="D17" s="61">
        <f>C17/B17*100</f>
        <v>9.124607927003137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3.4</v>
      </c>
      <c r="D18" s="61">
        <f t="shared" si="0"/>
        <v>0.4657534246575342</v>
      </c>
    </row>
    <row r="19" spans="1:4" ht="12.75">
      <c r="A19" s="11" t="s">
        <v>10</v>
      </c>
      <c r="B19" s="63">
        <v>730</v>
      </c>
      <c r="C19" s="50">
        <v>3.4</v>
      </c>
      <c r="D19" s="62">
        <f t="shared" si="0"/>
        <v>0.4657534246575342</v>
      </c>
    </row>
    <row r="20" spans="1:4" ht="24">
      <c r="A20" s="9" t="s">
        <v>11</v>
      </c>
      <c r="B20" s="64">
        <v>2875</v>
      </c>
      <c r="C20" s="7">
        <v>122.3</v>
      </c>
      <c r="D20" s="61">
        <f t="shared" si="0"/>
        <v>4.253913043478261</v>
      </c>
    </row>
    <row r="21" spans="1:4" ht="24">
      <c r="A21" s="65" t="s">
        <v>20</v>
      </c>
      <c r="B21" s="64">
        <v>1500</v>
      </c>
      <c r="C21" s="49">
        <v>168.1</v>
      </c>
      <c r="D21" s="61">
        <f t="shared" si="0"/>
        <v>11.206666666666667</v>
      </c>
    </row>
    <row r="22" spans="1:4" ht="12.75">
      <c r="A22" s="65" t="s">
        <v>21</v>
      </c>
      <c r="B22" s="64">
        <v>315</v>
      </c>
      <c r="C22" s="49">
        <v>65.4</v>
      </c>
      <c r="D22" s="61">
        <f>C22/B22*100</f>
        <v>20.761904761904766</v>
      </c>
    </row>
    <row r="23" spans="1:4" ht="12.75">
      <c r="A23" s="65" t="s">
        <v>4</v>
      </c>
      <c r="B23" s="7">
        <v>0</v>
      </c>
      <c r="C23" s="49">
        <v>4.1</v>
      </c>
      <c r="D23" s="61" t="e">
        <f>C23/B23*100</f>
        <v>#DIV/0!</v>
      </c>
    </row>
    <row r="24" spans="1:4" ht="12.75">
      <c r="A24" s="9" t="s">
        <v>16</v>
      </c>
      <c r="B24" s="7">
        <f>B25+B31+B32+B30</f>
        <v>1939512.2</v>
      </c>
      <c r="C24" s="7">
        <f>C25+C31+C32+C30</f>
        <v>52466.3</v>
      </c>
      <c r="D24" s="61">
        <f aca="true" t="shared" si="1" ref="D24:D32">C24/B24*100</f>
        <v>2.7051286400776444</v>
      </c>
    </row>
    <row r="25" spans="1:4" ht="36">
      <c r="A25" s="11" t="s">
        <v>22</v>
      </c>
      <c r="B25" s="12">
        <f>B26+B27+B28+B29</f>
        <v>1917512.2</v>
      </c>
      <c r="C25" s="12">
        <f>C26+C27+C28+C29</f>
        <v>52537.100000000006</v>
      </c>
      <c r="D25" s="62">
        <f t="shared" si="1"/>
        <v>2.739857404818598</v>
      </c>
    </row>
    <row r="26" spans="1:4" ht="24">
      <c r="A26" s="11" t="s">
        <v>23</v>
      </c>
      <c r="B26" s="12">
        <v>375012</v>
      </c>
      <c r="C26" s="50">
        <v>27042</v>
      </c>
      <c r="D26" s="62">
        <f t="shared" si="1"/>
        <v>7.210969248984032</v>
      </c>
    </row>
    <row r="27" spans="1:4" ht="24">
      <c r="A27" s="11" t="s">
        <v>24</v>
      </c>
      <c r="B27" s="12">
        <v>730868.6</v>
      </c>
      <c r="C27" s="50">
        <v>120.7</v>
      </c>
      <c r="D27" s="62">
        <f t="shared" si="1"/>
        <v>0.01651459646781925</v>
      </c>
    </row>
    <row r="28" spans="1:4" ht="24">
      <c r="A28" s="11" t="s">
        <v>25</v>
      </c>
      <c r="B28" s="12">
        <v>794062.4</v>
      </c>
      <c r="C28" s="50">
        <v>25374.4</v>
      </c>
      <c r="D28" s="62">
        <f t="shared" si="1"/>
        <v>3.1955171281249433</v>
      </c>
    </row>
    <row r="29" spans="1:4" ht="12.75">
      <c r="A29" s="11" t="s">
        <v>26</v>
      </c>
      <c r="B29" s="12">
        <v>17569.2</v>
      </c>
      <c r="C29" s="50">
        <v>0</v>
      </c>
      <c r="D29" s="62">
        <f t="shared" si="1"/>
        <v>0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-94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2224190.2</v>
      </c>
      <c r="C33" s="40">
        <f>C7+C24</f>
        <v>64333.8</v>
      </c>
      <c r="D33" s="41">
        <f>C33/B33*100</f>
        <v>2.892459466820778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107610.09999999999</v>
      </c>
      <c r="C35" s="16">
        <f>SUM(C36:C43)</f>
        <v>5337.2</v>
      </c>
      <c r="D35" s="26">
        <f aca="true" t="shared" si="2" ref="D35:D41">C35/B35*100</f>
        <v>4.959757494881986</v>
      </c>
    </row>
    <row r="36" spans="1:9" ht="24">
      <c r="A36" s="11" t="s">
        <v>40</v>
      </c>
      <c r="B36" s="13">
        <v>2190</v>
      </c>
      <c r="C36" s="15">
        <v>118</v>
      </c>
      <c r="D36" s="14">
        <f t="shared" si="2"/>
        <v>5.3881278538812785</v>
      </c>
      <c r="I36" s="38"/>
    </row>
    <row r="37" spans="1:9" ht="36">
      <c r="A37" s="11" t="s">
        <v>41</v>
      </c>
      <c r="B37" s="13">
        <v>1970</v>
      </c>
      <c r="C37" s="15">
        <v>103.6</v>
      </c>
      <c r="D37" s="14">
        <f t="shared" si="2"/>
        <v>5.258883248730964</v>
      </c>
      <c r="I37" s="38"/>
    </row>
    <row r="38" spans="1:9" ht="36">
      <c r="A38" s="11" t="s">
        <v>42</v>
      </c>
      <c r="B38" s="13">
        <v>78629</v>
      </c>
      <c r="C38" s="15">
        <v>4396.9</v>
      </c>
      <c r="D38" s="14">
        <f t="shared" si="2"/>
        <v>5.591957165931145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10345</v>
      </c>
      <c r="C40" s="15">
        <v>230.2</v>
      </c>
      <c r="D40" s="14">
        <f t="shared" si="2"/>
        <v>2.2252295795070083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13458.2</v>
      </c>
      <c r="C43" s="15">
        <v>488.5</v>
      </c>
      <c r="D43" s="14">
        <f aca="true" t="shared" si="3" ref="D43:D70">C43/B43*100</f>
        <v>3.629757322673165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92.2</v>
      </c>
      <c r="D44" s="8">
        <f t="shared" si="3"/>
        <v>5.265562535693889</v>
      </c>
      <c r="G44" s="34"/>
      <c r="I44" s="38"/>
    </row>
    <row r="45" spans="1:11" ht="12.75">
      <c r="A45" s="11" t="s">
        <v>46</v>
      </c>
      <c r="B45" s="12">
        <v>1751</v>
      </c>
      <c r="C45" s="15">
        <v>92.2</v>
      </c>
      <c r="D45" s="8">
        <f t="shared" si="3"/>
        <v>5.265562535693889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27558.300000000003</v>
      </c>
      <c r="C46" s="16">
        <f>C47+C48</f>
        <v>221.4</v>
      </c>
      <c r="D46" s="8">
        <f t="shared" si="3"/>
        <v>0.8033877271094371</v>
      </c>
      <c r="G46" s="34"/>
      <c r="I46" s="38"/>
    </row>
    <row r="47" spans="1:9" ht="12" customHeight="1">
      <c r="A47" s="33" t="s">
        <v>97</v>
      </c>
      <c r="B47" s="13">
        <v>8211.4</v>
      </c>
      <c r="C47" s="15">
        <v>221.4</v>
      </c>
      <c r="D47" s="14">
        <f t="shared" si="3"/>
        <v>2.6962515527193904</v>
      </c>
      <c r="G47" s="34"/>
      <c r="I47" s="38"/>
    </row>
    <row r="48" spans="1:9" ht="23.25" customHeight="1">
      <c r="A48" s="33" t="s">
        <v>98</v>
      </c>
      <c r="B48" s="13">
        <v>19346.9</v>
      </c>
      <c r="C48" s="15">
        <v>0</v>
      </c>
      <c r="D48" s="14">
        <f t="shared" si="3"/>
        <v>0</v>
      </c>
      <c r="G48" s="35"/>
      <c r="I48" s="38"/>
    </row>
    <row r="49" spans="1:9" ht="12.75">
      <c r="A49" s="9" t="s">
        <v>14</v>
      </c>
      <c r="B49" s="16">
        <f>SUM(B50:B54)</f>
        <v>192749.6</v>
      </c>
      <c r="C49" s="16">
        <f>SUM(C50:C54)</f>
        <v>6921</v>
      </c>
      <c r="D49" s="8">
        <f t="shared" si="3"/>
        <v>3.5906689300522543</v>
      </c>
      <c r="I49" s="38"/>
    </row>
    <row r="50" spans="1:9" ht="12.75">
      <c r="A50" s="11" t="s">
        <v>64</v>
      </c>
      <c r="B50" s="13">
        <v>54385.3</v>
      </c>
      <c r="C50" s="15">
        <v>0</v>
      </c>
      <c r="D50" s="14">
        <f t="shared" si="3"/>
        <v>0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24020</v>
      </c>
      <c r="C52" s="15">
        <v>1508.2</v>
      </c>
      <c r="D52" s="14">
        <f t="shared" si="3"/>
        <v>6.278934221482098</v>
      </c>
      <c r="I52" s="37"/>
      <c r="J52" s="36"/>
    </row>
    <row r="53" spans="1:9" ht="12.75">
      <c r="A53" s="11" t="s">
        <v>89</v>
      </c>
      <c r="B53" s="13">
        <v>109621.6</v>
      </c>
      <c r="C53" s="15">
        <v>4810</v>
      </c>
      <c r="D53" s="14">
        <f t="shared" si="3"/>
        <v>4.387821378268516</v>
      </c>
      <c r="I53" s="38"/>
    </row>
    <row r="54" spans="1:10" ht="12.75">
      <c r="A54" s="11" t="s">
        <v>48</v>
      </c>
      <c r="B54" s="13">
        <v>4609.4</v>
      </c>
      <c r="C54" s="15">
        <v>602.8</v>
      </c>
      <c r="D54" s="14">
        <f t="shared" si="3"/>
        <v>13.077623985768213</v>
      </c>
      <c r="I54" s="38"/>
      <c r="J54" s="34"/>
    </row>
    <row r="55" spans="1:10" ht="12.75">
      <c r="A55" s="9" t="s">
        <v>5</v>
      </c>
      <c r="B55" s="16">
        <f>SUM(B56:B59)</f>
        <v>741527.9</v>
      </c>
      <c r="C55" s="16">
        <f>SUM(C56:C59)</f>
        <v>1065.1</v>
      </c>
      <c r="D55" s="8">
        <f t="shared" si="3"/>
        <v>0.1436358631954374</v>
      </c>
      <c r="I55" s="38"/>
      <c r="J55" s="34"/>
    </row>
    <row r="56" spans="1:10" ht="12.75">
      <c r="A56" s="11" t="s">
        <v>49</v>
      </c>
      <c r="B56" s="13">
        <v>700</v>
      </c>
      <c r="C56" s="15">
        <v>0</v>
      </c>
      <c r="D56" s="14">
        <f t="shared" si="3"/>
        <v>0</v>
      </c>
      <c r="I56" s="38"/>
      <c r="J56" s="34"/>
    </row>
    <row r="57" spans="1:10" ht="12.75">
      <c r="A57" s="11" t="s">
        <v>50</v>
      </c>
      <c r="B57" s="13">
        <v>720998.9</v>
      </c>
      <c r="C57" s="15">
        <v>0</v>
      </c>
      <c r="D57" s="14">
        <f t="shared" si="3"/>
        <v>0</v>
      </c>
      <c r="I57" s="38"/>
      <c r="J57" s="34"/>
    </row>
    <row r="58" spans="1:10" ht="12.75">
      <c r="A58" s="11" t="s">
        <v>81</v>
      </c>
      <c r="B58" s="13">
        <v>11454</v>
      </c>
      <c r="C58" s="15">
        <v>604.3</v>
      </c>
      <c r="D58" s="14">
        <f t="shared" si="3"/>
        <v>5.275886153308887</v>
      </c>
      <c r="I58" s="37"/>
      <c r="J58" s="35"/>
    </row>
    <row r="59" spans="1:9" ht="24">
      <c r="A59" s="11" t="s">
        <v>92</v>
      </c>
      <c r="B59" s="13">
        <v>8375</v>
      </c>
      <c r="C59" s="15">
        <v>460.8</v>
      </c>
      <c r="D59" s="14">
        <f t="shared" si="3"/>
        <v>5.5020895522388065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729307.6</v>
      </c>
      <c r="C62" s="16">
        <f>SUM(C63:C67)</f>
        <v>32317.1</v>
      </c>
      <c r="D62" s="8">
        <f t="shared" si="3"/>
        <v>4.431202965662226</v>
      </c>
      <c r="I62" s="38"/>
      <c r="J62" s="34"/>
    </row>
    <row r="63" spans="1:10" ht="12.75">
      <c r="A63" s="11" t="s">
        <v>51</v>
      </c>
      <c r="B63" s="13">
        <v>199958.5</v>
      </c>
      <c r="C63" s="15">
        <v>8283.1</v>
      </c>
      <c r="D63" s="14">
        <f t="shared" si="3"/>
        <v>4.142409549981621</v>
      </c>
      <c r="I63" s="38"/>
      <c r="J63" s="34"/>
    </row>
    <row r="64" spans="1:10" ht="12.75">
      <c r="A64" s="11" t="s">
        <v>52</v>
      </c>
      <c r="B64" s="13">
        <v>418334.4</v>
      </c>
      <c r="C64" s="15">
        <v>17363.8</v>
      </c>
      <c r="D64" s="14">
        <f t="shared" si="3"/>
        <v>4.150698579892067</v>
      </c>
      <c r="I64" s="38"/>
      <c r="J64" s="34"/>
    </row>
    <row r="65" spans="1:10" ht="12.75">
      <c r="A65" s="11" t="s">
        <v>75</v>
      </c>
      <c r="B65" s="13">
        <v>80383.5</v>
      </c>
      <c r="C65" s="15">
        <v>5014.1</v>
      </c>
      <c r="D65" s="14">
        <f t="shared" si="3"/>
        <v>6.237722915772516</v>
      </c>
      <c r="I65" s="38"/>
      <c r="J65" s="34"/>
    </row>
    <row r="66" spans="1:10" ht="12.75">
      <c r="A66" s="11" t="s">
        <v>100</v>
      </c>
      <c r="B66" s="13">
        <v>411.1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30220.1</v>
      </c>
      <c r="C67" s="15">
        <v>1656.1</v>
      </c>
      <c r="D67" s="14">
        <f t="shared" si="3"/>
        <v>5.480127464833008</v>
      </c>
      <c r="I67" s="38"/>
    </row>
    <row r="68" spans="1:10" ht="12.75">
      <c r="A68" s="9" t="s">
        <v>34</v>
      </c>
      <c r="B68" s="16">
        <f>SUM(B69:B70)</f>
        <v>144697.8</v>
      </c>
      <c r="C68" s="16">
        <f>SUM(C69:C70)</f>
        <v>11910.099999999999</v>
      </c>
      <c r="D68" s="8">
        <f t="shared" si="3"/>
        <v>8.23101664296209</v>
      </c>
      <c r="E68" s="38"/>
      <c r="F68" s="38"/>
      <c r="I68" s="38"/>
      <c r="J68" s="34"/>
    </row>
    <row r="69" spans="1:10" ht="12.75">
      <c r="A69" s="11" t="s">
        <v>54</v>
      </c>
      <c r="B69" s="13">
        <v>106251.8</v>
      </c>
      <c r="C69" s="15">
        <v>7747.7</v>
      </c>
      <c r="D69" s="14">
        <f t="shared" si="3"/>
        <v>7.29182940900766</v>
      </c>
      <c r="E69" s="38"/>
      <c r="F69" s="38"/>
      <c r="I69" s="38"/>
      <c r="J69" s="34"/>
    </row>
    <row r="70" spans="1:10" ht="12.75">
      <c r="A70" s="11" t="s">
        <v>55</v>
      </c>
      <c r="B70" s="13">
        <v>38446</v>
      </c>
      <c r="C70" s="15">
        <v>4162.4</v>
      </c>
      <c r="D70" s="14">
        <f t="shared" si="3"/>
        <v>10.826613952036622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267665.6</v>
      </c>
      <c r="C73" s="16">
        <f>C74+C75+C76+C77+C78</f>
        <v>9771.9</v>
      </c>
      <c r="D73" s="8">
        <f aca="true" t="shared" si="4" ref="D73:D85">C73/B73*100</f>
        <v>3.6507866531971236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739.9</v>
      </c>
      <c r="D74" s="14">
        <f t="shared" si="4"/>
        <v>13.001458468783497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5764.8</v>
      </c>
      <c r="D75" s="14">
        <f t="shared" si="4"/>
        <v>4.996359854394176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30.4</v>
      </c>
      <c r="D76" s="14">
        <f t="shared" si="4"/>
        <v>1.666301249725937</v>
      </c>
      <c r="E76" s="38"/>
      <c r="F76" s="38"/>
      <c r="I76" s="38"/>
    </row>
    <row r="77" spans="1:9" ht="12.75">
      <c r="A77" s="11" t="s">
        <v>59</v>
      </c>
      <c r="B77" s="13">
        <v>115997</v>
      </c>
      <c r="C77" s="15">
        <v>2396.7</v>
      </c>
      <c r="D77" s="14">
        <f t="shared" si="4"/>
        <v>2.0661741251928927</v>
      </c>
      <c r="E77" s="38"/>
      <c r="F77" s="38"/>
      <c r="I77" s="38"/>
    </row>
    <row r="78" spans="1:9" ht="12.75">
      <c r="A78" s="11" t="s">
        <v>60</v>
      </c>
      <c r="B78" s="13">
        <v>28773.3</v>
      </c>
      <c r="C78" s="15">
        <v>840.1</v>
      </c>
      <c r="D78" s="14">
        <f t="shared" si="4"/>
        <v>2.919720713300178</v>
      </c>
      <c r="E78" s="38"/>
      <c r="F78" s="38"/>
      <c r="I78" s="38"/>
    </row>
    <row r="79" spans="1:9" ht="12.75">
      <c r="A79" s="9" t="s">
        <v>35</v>
      </c>
      <c r="B79" s="7">
        <f>B80+B81+B82</f>
        <v>5586.2</v>
      </c>
      <c r="C79" s="7">
        <f>C80+C81+C82</f>
        <v>104.3</v>
      </c>
      <c r="D79" s="8">
        <f>C79/B79*100</f>
        <v>1.8671010704951487</v>
      </c>
      <c r="E79" s="38"/>
      <c r="F79" s="38"/>
      <c r="I79" s="38"/>
    </row>
    <row r="80" spans="1:9" ht="12.75">
      <c r="A80" s="11" t="s">
        <v>87</v>
      </c>
      <c r="B80" s="12">
        <v>1260</v>
      </c>
      <c r="C80" s="12">
        <v>104.3</v>
      </c>
      <c r="D80" s="14">
        <f t="shared" si="4"/>
        <v>8.277777777777777</v>
      </c>
      <c r="E80" s="43"/>
      <c r="F80" s="43"/>
      <c r="I80" s="38"/>
    </row>
    <row r="81" spans="1:9" ht="12.75">
      <c r="A81" s="11" t="s">
        <v>96</v>
      </c>
      <c r="B81" s="12">
        <v>4326.2</v>
      </c>
      <c r="C81" s="12">
        <v>0</v>
      </c>
      <c r="D81" s="14">
        <f t="shared" si="4"/>
        <v>0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3400</v>
      </c>
      <c r="C83" s="7">
        <f>C84</f>
        <v>330.9</v>
      </c>
      <c r="D83" s="8">
        <f t="shared" si="4"/>
        <v>9.732352941176469</v>
      </c>
      <c r="E83" s="38"/>
      <c r="F83" s="38"/>
      <c r="I83" s="38"/>
    </row>
    <row r="84" spans="1:9" ht="12.75">
      <c r="A84" s="11" t="s">
        <v>99</v>
      </c>
      <c r="B84" s="12">
        <v>3400</v>
      </c>
      <c r="C84" s="12">
        <v>330.9</v>
      </c>
      <c r="D84" s="14">
        <f t="shared" si="4"/>
        <v>9.732352941176469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2231690.2</v>
      </c>
      <c r="C85" s="40">
        <f>C35+C44+C46+C49+C55+C62+C68+C73+C79+C83+C60</f>
        <v>68071.2</v>
      </c>
      <c r="D85" s="41">
        <f t="shared" si="4"/>
        <v>3.0502083129638686</v>
      </c>
      <c r="E85" s="38"/>
      <c r="F85" s="38"/>
      <c r="I85" s="38"/>
    </row>
    <row r="86" spans="1:9" ht="24">
      <c r="A86" s="9" t="s">
        <v>29</v>
      </c>
      <c r="B86" s="44">
        <f>B33-B85</f>
        <v>-7500</v>
      </c>
      <c r="C86" s="44">
        <f>C33-C85</f>
        <v>-3737.399999999994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7500</v>
      </c>
      <c r="C90" s="45">
        <f>C91+C96</f>
        <v>3737.4000000000015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7500</v>
      </c>
      <c r="C96" s="46">
        <f>C97</f>
        <v>3737.4000000000015</v>
      </c>
      <c r="D96" s="5"/>
    </row>
    <row r="97" spans="1:4" ht="24">
      <c r="A97" s="3" t="s">
        <v>69</v>
      </c>
      <c r="B97" s="48">
        <f>B98+B102</f>
        <v>7500</v>
      </c>
      <c r="C97" s="48">
        <f>C98+C102</f>
        <v>3737.4000000000015</v>
      </c>
      <c r="D97" s="5"/>
    </row>
    <row r="98" spans="1:4" ht="12.75">
      <c r="A98" s="3" t="s">
        <v>77</v>
      </c>
      <c r="B98" s="48">
        <v>-2224190.2</v>
      </c>
      <c r="C98" s="48">
        <v>-64459.6</v>
      </c>
      <c r="D98" s="5"/>
    </row>
    <row r="99" spans="1:4" ht="12.75">
      <c r="A99" s="3" t="s">
        <v>78</v>
      </c>
      <c r="B99" s="48">
        <v>-2224190.2</v>
      </c>
      <c r="C99" s="48">
        <v>-64459.6</v>
      </c>
      <c r="D99" s="4"/>
    </row>
    <row r="100" spans="1:4" ht="24.75">
      <c r="A100" s="3" t="s">
        <v>79</v>
      </c>
      <c r="B100" s="48">
        <v>-2224190.2</v>
      </c>
      <c r="C100" s="48">
        <v>-64459.6</v>
      </c>
      <c r="D100" s="30"/>
    </row>
    <row r="101" spans="1:4" ht="24.75">
      <c r="A101" s="3" t="s">
        <v>80</v>
      </c>
      <c r="B101" s="48">
        <v>-2224190.2</v>
      </c>
      <c r="C101" s="48">
        <v>-64459.6</v>
      </c>
      <c r="D101" s="30"/>
    </row>
    <row r="102" spans="1:4" ht="15">
      <c r="A102" s="3" t="s">
        <v>70</v>
      </c>
      <c r="B102" s="48">
        <v>2231690.2</v>
      </c>
      <c r="C102" s="48">
        <v>68197</v>
      </c>
      <c r="D102" s="30"/>
    </row>
    <row r="103" spans="1:4" ht="15">
      <c r="A103" s="3" t="s">
        <v>71</v>
      </c>
      <c r="B103" s="48">
        <v>2231690.2</v>
      </c>
      <c r="C103" s="48">
        <v>68197</v>
      </c>
      <c r="D103" s="30"/>
    </row>
    <row r="104" spans="1:4" ht="24.75">
      <c r="A104" s="3" t="s">
        <v>74</v>
      </c>
      <c r="B104" s="48">
        <v>2231690.2</v>
      </c>
      <c r="C104" s="48">
        <v>68197</v>
      </c>
      <c r="D104" s="30"/>
    </row>
    <row r="105" spans="1:4" ht="24.75">
      <c r="A105" s="3" t="s">
        <v>72</v>
      </c>
      <c r="B105" s="48">
        <v>2231690.2</v>
      </c>
      <c r="C105" s="48">
        <v>68197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49">
      <selection activeCell="C28" sqref="C2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106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284678</v>
      </c>
      <c r="C7" s="7">
        <f>C8+C11+C12+C16+C17+C18+C20+C21+C22+C23+C10</f>
        <v>39542.799999999996</v>
      </c>
      <c r="D7" s="61">
        <f>C7/B7*100</f>
        <v>13.890360336942088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20851.7</v>
      </c>
      <c r="D8" s="61">
        <f>C8/B8*100</f>
        <v>11.811652080324016</v>
      </c>
      <c r="E8" s="34"/>
    </row>
    <row r="9" spans="1:4" ht="12.75">
      <c r="A9" s="11" t="s">
        <v>0</v>
      </c>
      <c r="B9" s="66">
        <v>176535</v>
      </c>
      <c r="C9" s="12">
        <v>20851.7</v>
      </c>
      <c r="D9" s="62">
        <f>C9/B9*100</f>
        <v>11.811652080324016</v>
      </c>
    </row>
    <row r="10" spans="1:4" ht="12.75">
      <c r="A10" s="9" t="s">
        <v>93</v>
      </c>
      <c r="B10" s="32">
        <v>18420</v>
      </c>
      <c r="C10" s="32">
        <v>3200.8</v>
      </c>
      <c r="D10" s="62">
        <f>C10/B10*100</f>
        <v>17.376764386536376</v>
      </c>
    </row>
    <row r="11" spans="1:4" ht="12.75">
      <c r="A11" s="9" t="s">
        <v>2</v>
      </c>
      <c r="B11" s="7">
        <v>26433</v>
      </c>
      <c r="C11" s="49">
        <v>1195.7</v>
      </c>
      <c r="D11" s="61">
        <f>C11/B11*100</f>
        <v>4.523512276321266</v>
      </c>
    </row>
    <row r="12" spans="1:4" ht="12.75">
      <c r="A12" s="9" t="s">
        <v>3</v>
      </c>
      <c r="B12" s="7">
        <f>B13+B14+B15</f>
        <v>19550</v>
      </c>
      <c r="C12" s="7">
        <f>C13+C14+C15</f>
        <v>4537.6</v>
      </c>
      <c r="D12" s="61">
        <f aca="true" t="shared" si="0" ref="D12:D21">C12/B12*100</f>
        <v>23.210230179028134</v>
      </c>
    </row>
    <row r="13" spans="1:7" ht="12.75">
      <c r="A13" s="11" t="s">
        <v>95</v>
      </c>
      <c r="B13" s="12">
        <v>2150</v>
      </c>
      <c r="C13" s="12">
        <v>250.8</v>
      </c>
      <c r="D13" s="61">
        <f t="shared" si="0"/>
        <v>11.665116279069768</v>
      </c>
      <c r="F13" s="38"/>
      <c r="G13" s="38"/>
    </row>
    <row r="14" spans="1:4" ht="12.75">
      <c r="A14" s="11" t="s">
        <v>8</v>
      </c>
      <c r="B14" s="12">
        <v>550</v>
      </c>
      <c r="C14" s="12">
        <v>52.5</v>
      </c>
      <c r="D14" s="61">
        <f t="shared" si="0"/>
        <v>9.545454545454547</v>
      </c>
    </row>
    <row r="15" spans="1:4" ht="12.75">
      <c r="A15" s="11" t="s">
        <v>94</v>
      </c>
      <c r="B15" s="12">
        <v>16850</v>
      </c>
      <c r="C15" s="12">
        <v>4234.3</v>
      </c>
      <c r="D15" s="61">
        <f t="shared" si="0"/>
        <v>25.129376854599407</v>
      </c>
    </row>
    <row r="16" spans="1:4" ht="12.75">
      <c r="A16" s="9" t="s">
        <v>19</v>
      </c>
      <c r="B16" s="7">
        <v>3250</v>
      </c>
      <c r="C16" s="7">
        <v>514.2</v>
      </c>
      <c r="D16" s="61">
        <f t="shared" si="0"/>
        <v>15.821538461538461</v>
      </c>
    </row>
    <row r="17" spans="1:6" ht="36">
      <c r="A17" s="65" t="s">
        <v>37</v>
      </c>
      <c r="B17" s="7">
        <v>35070</v>
      </c>
      <c r="C17" s="7">
        <v>6118.9</v>
      </c>
      <c r="D17" s="61">
        <f>C17/B17*100</f>
        <v>17.44767607641859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252.9</v>
      </c>
      <c r="D18" s="61">
        <f t="shared" si="0"/>
        <v>34.64383561643836</v>
      </c>
    </row>
    <row r="19" spans="1:4" ht="12.75">
      <c r="A19" s="11" t="s">
        <v>10</v>
      </c>
      <c r="B19" s="63">
        <v>730</v>
      </c>
      <c r="C19" s="50">
        <v>252.9</v>
      </c>
      <c r="D19" s="62">
        <f t="shared" si="0"/>
        <v>34.64383561643836</v>
      </c>
    </row>
    <row r="20" spans="1:4" ht="24">
      <c r="A20" s="9" t="s">
        <v>11</v>
      </c>
      <c r="B20" s="64">
        <v>2875</v>
      </c>
      <c r="C20" s="7">
        <v>1029.2</v>
      </c>
      <c r="D20" s="61">
        <f t="shared" si="0"/>
        <v>35.79826086956522</v>
      </c>
    </row>
    <row r="21" spans="1:4" ht="24">
      <c r="A21" s="65" t="s">
        <v>20</v>
      </c>
      <c r="B21" s="64">
        <v>1500</v>
      </c>
      <c r="C21" s="49">
        <v>1668.6</v>
      </c>
      <c r="D21" s="61">
        <f t="shared" si="0"/>
        <v>111.23999999999998</v>
      </c>
    </row>
    <row r="22" spans="1:4" ht="12.75">
      <c r="A22" s="65" t="s">
        <v>21</v>
      </c>
      <c r="B22" s="64">
        <v>315</v>
      </c>
      <c r="C22" s="49">
        <v>71.6</v>
      </c>
      <c r="D22" s="61">
        <f>C22/B22*100</f>
        <v>22.730158730158728</v>
      </c>
    </row>
    <row r="23" spans="1:4" ht="12.75">
      <c r="A23" s="65" t="s">
        <v>4</v>
      </c>
      <c r="B23" s="7">
        <v>0</v>
      </c>
      <c r="C23" s="49">
        <v>101.6</v>
      </c>
      <c r="D23" s="61" t="e">
        <f>C23/B23*100</f>
        <v>#DIV/0!</v>
      </c>
    </row>
    <row r="24" spans="1:4" ht="12.75">
      <c r="A24" s="9" t="s">
        <v>16</v>
      </c>
      <c r="B24" s="7">
        <f>B25+B31+B32+B30</f>
        <v>1941612.9999999998</v>
      </c>
      <c r="C24" s="7">
        <f>C25+C31+C32+C30</f>
        <v>162610.3</v>
      </c>
      <c r="D24" s="61">
        <f aca="true" t="shared" si="1" ref="D24:D32">C24/B24*100</f>
        <v>8.375010880129048</v>
      </c>
    </row>
    <row r="25" spans="1:4" ht="36">
      <c r="A25" s="11" t="s">
        <v>22</v>
      </c>
      <c r="B25" s="12">
        <f>B26+B27+B28+B29</f>
        <v>1919612.9999999998</v>
      </c>
      <c r="C25" s="12">
        <f>C26+C27+C28+C29</f>
        <v>162681.09999999998</v>
      </c>
      <c r="D25" s="62">
        <f t="shared" si="1"/>
        <v>8.474682136451461</v>
      </c>
    </row>
    <row r="26" spans="1:4" ht="24">
      <c r="A26" s="11" t="s">
        <v>23</v>
      </c>
      <c r="B26" s="12">
        <v>375012</v>
      </c>
      <c r="C26" s="50">
        <v>72042</v>
      </c>
      <c r="D26" s="62">
        <f t="shared" si="1"/>
        <v>19.21058526127164</v>
      </c>
    </row>
    <row r="27" spans="1:4" ht="24">
      <c r="A27" s="11" t="s">
        <v>24</v>
      </c>
      <c r="B27" s="12">
        <v>732969.4</v>
      </c>
      <c r="C27" s="50">
        <v>6008.4</v>
      </c>
      <c r="D27" s="62">
        <f t="shared" si="1"/>
        <v>0.8197340843969747</v>
      </c>
    </row>
    <row r="28" spans="1:4" ht="24">
      <c r="A28" s="11" t="s">
        <v>25</v>
      </c>
      <c r="B28" s="12">
        <v>794062.4</v>
      </c>
      <c r="C28" s="50">
        <v>81907.2</v>
      </c>
      <c r="D28" s="62">
        <f t="shared" si="1"/>
        <v>10.314957615421658</v>
      </c>
    </row>
    <row r="29" spans="1:4" ht="12.75">
      <c r="A29" s="11" t="s">
        <v>26</v>
      </c>
      <c r="B29" s="12">
        <v>17569.2</v>
      </c>
      <c r="C29" s="50">
        <v>2723.5</v>
      </c>
      <c r="D29" s="62">
        <f t="shared" si="1"/>
        <v>15.501559547389748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-94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2226291</v>
      </c>
      <c r="C33" s="40">
        <f>C7+C24</f>
        <v>202153.09999999998</v>
      </c>
      <c r="D33" s="41">
        <f>C33/B33*100</f>
        <v>9.080263990646326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107606.09999999999</v>
      </c>
      <c r="C35" s="16">
        <f>SUM(C36:C43)</f>
        <v>14448.000000000002</v>
      </c>
      <c r="D35" s="26">
        <f aca="true" t="shared" si="2" ref="D35:D41">C35/B35*100</f>
        <v>13.426748111863548</v>
      </c>
    </row>
    <row r="36" spans="1:9" ht="24">
      <c r="A36" s="11" t="s">
        <v>40</v>
      </c>
      <c r="B36" s="13">
        <v>2190</v>
      </c>
      <c r="C36" s="15">
        <v>284.8</v>
      </c>
      <c r="D36" s="14">
        <f t="shared" si="2"/>
        <v>13.004566210045661</v>
      </c>
      <c r="I36" s="38"/>
    </row>
    <row r="37" spans="1:9" ht="36">
      <c r="A37" s="11" t="s">
        <v>41</v>
      </c>
      <c r="B37" s="13">
        <v>1970</v>
      </c>
      <c r="C37" s="15">
        <v>238.7</v>
      </c>
      <c r="D37" s="14">
        <f t="shared" si="2"/>
        <v>12.116751269035532</v>
      </c>
      <c r="I37" s="38"/>
    </row>
    <row r="38" spans="1:9" ht="36">
      <c r="A38" s="11" t="s">
        <v>42</v>
      </c>
      <c r="B38" s="13">
        <v>78629</v>
      </c>
      <c r="C38" s="15">
        <v>11079.7</v>
      </c>
      <c r="D38" s="14">
        <f t="shared" si="2"/>
        <v>14.091111421994432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10345</v>
      </c>
      <c r="C40" s="15">
        <v>1333.7</v>
      </c>
      <c r="D40" s="14">
        <f t="shared" si="2"/>
        <v>12.892218463025618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13454.2</v>
      </c>
      <c r="C43" s="15">
        <v>1511.1</v>
      </c>
      <c r="D43" s="14">
        <f aca="true" t="shared" si="3" ref="D43:D70">C43/B43*100</f>
        <v>11.231437023383032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164.8</v>
      </c>
      <c r="D44" s="8">
        <f t="shared" si="3"/>
        <v>9.411764705882355</v>
      </c>
      <c r="G44" s="34"/>
      <c r="I44" s="38"/>
    </row>
    <row r="45" spans="1:11" ht="12.75">
      <c r="A45" s="11" t="s">
        <v>46</v>
      </c>
      <c r="B45" s="12">
        <v>1751</v>
      </c>
      <c r="C45" s="15">
        <v>164.8</v>
      </c>
      <c r="D45" s="8">
        <f t="shared" si="3"/>
        <v>9.411764705882355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27558.300000000003</v>
      </c>
      <c r="C46" s="16">
        <f>C47+C48</f>
        <v>636.1</v>
      </c>
      <c r="D46" s="8">
        <f t="shared" si="3"/>
        <v>2.3081975303266167</v>
      </c>
      <c r="G46" s="34"/>
      <c r="I46" s="38"/>
    </row>
    <row r="47" spans="1:9" ht="12" customHeight="1">
      <c r="A47" s="33" t="s">
        <v>97</v>
      </c>
      <c r="B47" s="13">
        <v>8211.4</v>
      </c>
      <c r="C47" s="15">
        <v>636.1</v>
      </c>
      <c r="D47" s="14">
        <f t="shared" si="3"/>
        <v>7.74654748276786</v>
      </c>
      <c r="G47" s="34"/>
      <c r="I47" s="38"/>
    </row>
    <row r="48" spans="1:9" ht="23.25" customHeight="1">
      <c r="A48" s="33" t="s">
        <v>98</v>
      </c>
      <c r="B48" s="13">
        <v>19346.9</v>
      </c>
      <c r="C48" s="15">
        <v>0</v>
      </c>
      <c r="D48" s="14">
        <f t="shared" si="3"/>
        <v>0</v>
      </c>
      <c r="G48" s="35"/>
      <c r="I48" s="38"/>
    </row>
    <row r="49" spans="1:9" ht="12.75">
      <c r="A49" s="9" t="s">
        <v>14</v>
      </c>
      <c r="B49" s="16">
        <f>SUM(B50:B54)</f>
        <v>190814.69999999998</v>
      </c>
      <c r="C49" s="16">
        <f>SUM(C50:C54)</f>
        <v>21937</v>
      </c>
      <c r="D49" s="8">
        <f t="shared" si="3"/>
        <v>11.496493718775337</v>
      </c>
      <c r="I49" s="38"/>
    </row>
    <row r="50" spans="1:9" ht="12.75">
      <c r="A50" s="11" t="s">
        <v>64</v>
      </c>
      <c r="B50" s="13">
        <v>54385.3</v>
      </c>
      <c r="C50" s="15">
        <v>5011.6</v>
      </c>
      <c r="D50" s="14">
        <f t="shared" si="3"/>
        <v>9.214990080040012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24020</v>
      </c>
      <c r="C52" s="15">
        <v>5702.8</v>
      </c>
      <c r="D52" s="14">
        <f t="shared" si="3"/>
        <v>23.74188176519567</v>
      </c>
      <c r="I52" s="37"/>
      <c r="J52" s="36"/>
    </row>
    <row r="53" spans="1:9" ht="12.75">
      <c r="A53" s="11" t="s">
        <v>89</v>
      </c>
      <c r="B53" s="13">
        <v>107656.7</v>
      </c>
      <c r="C53" s="15">
        <v>10580</v>
      </c>
      <c r="D53" s="14">
        <f t="shared" si="3"/>
        <v>9.827535118575991</v>
      </c>
      <c r="I53" s="38"/>
    </row>
    <row r="54" spans="1:10" ht="12.75">
      <c r="A54" s="11" t="s">
        <v>48</v>
      </c>
      <c r="B54" s="13">
        <v>4639.4</v>
      </c>
      <c r="C54" s="15">
        <v>642.6</v>
      </c>
      <c r="D54" s="14">
        <f t="shared" si="3"/>
        <v>13.850928999439585</v>
      </c>
      <c r="I54" s="38"/>
      <c r="J54" s="34"/>
    </row>
    <row r="55" spans="1:10" ht="12.75">
      <c r="A55" s="9" t="s">
        <v>5</v>
      </c>
      <c r="B55" s="16">
        <f>SUM(B56:B59)</f>
        <v>743462.8</v>
      </c>
      <c r="C55" s="16">
        <f>SUM(C56:C59)</f>
        <v>14440</v>
      </c>
      <c r="D55" s="8">
        <f t="shared" si="3"/>
        <v>1.942262612197947</v>
      </c>
      <c r="I55" s="38"/>
      <c r="J55" s="34"/>
    </row>
    <row r="56" spans="1:10" ht="12.75">
      <c r="A56" s="11" t="s">
        <v>49</v>
      </c>
      <c r="B56" s="13">
        <v>700</v>
      </c>
      <c r="C56" s="15">
        <v>102.1</v>
      </c>
      <c r="D56" s="14">
        <f t="shared" si="3"/>
        <v>14.585714285714285</v>
      </c>
      <c r="I56" s="38"/>
      <c r="J56" s="34"/>
    </row>
    <row r="57" spans="1:10" ht="12.75">
      <c r="A57" s="11" t="s">
        <v>50</v>
      </c>
      <c r="B57" s="13">
        <v>720998.9</v>
      </c>
      <c r="C57" s="15">
        <v>10716.9</v>
      </c>
      <c r="D57" s="14">
        <f t="shared" si="3"/>
        <v>1.4863961650981714</v>
      </c>
      <c r="I57" s="38"/>
      <c r="J57" s="34"/>
    </row>
    <row r="58" spans="1:10" ht="12.75">
      <c r="A58" s="11" t="s">
        <v>81</v>
      </c>
      <c r="B58" s="13">
        <v>13388.9</v>
      </c>
      <c r="C58" s="15">
        <v>2254.4</v>
      </c>
      <c r="D58" s="14">
        <f t="shared" si="3"/>
        <v>16.837828350349916</v>
      </c>
      <c r="I58" s="37"/>
      <c r="J58" s="35"/>
    </row>
    <row r="59" spans="1:9" ht="24">
      <c r="A59" s="11" t="s">
        <v>92</v>
      </c>
      <c r="B59" s="13">
        <v>8375</v>
      </c>
      <c r="C59" s="15">
        <v>1366.6</v>
      </c>
      <c r="D59" s="14">
        <f t="shared" si="3"/>
        <v>16.31761194029851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729307.6</v>
      </c>
      <c r="C62" s="16">
        <f>SUM(C63:C67)</f>
        <v>104854.29999999999</v>
      </c>
      <c r="D62" s="8">
        <f t="shared" si="3"/>
        <v>14.377239452872834</v>
      </c>
      <c r="I62" s="38"/>
      <c r="J62" s="34"/>
    </row>
    <row r="63" spans="1:10" ht="12.75">
      <c r="A63" s="11" t="s">
        <v>51</v>
      </c>
      <c r="B63" s="13">
        <v>199958.5</v>
      </c>
      <c r="C63" s="15">
        <v>25617.6</v>
      </c>
      <c r="D63" s="14">
        <f t="shared" si="3"/>
        <v>12.811458377613356</v>
      </c>
      <c r="I63" s="38"/>
      <c r="J63" s="34"/>
    </row>
    <row r="64" spans="1:10" ht="12.75">
      <c r="A64" s="11" t="s">
        <v>52</v>
      </c>
      <c r="B64" s="13">
        <v>418334.4</v>
      </c>
      <c r="C64" s="15">
        <v>62830.2</v>
      </c>
      <c r="D64" s="14">
        <f t="shared" si="3"/>
        <v>15.019133018943695</v>
      </c>
      <c r="I64" s="38"/>
      <c r="J64" s="34"/>
    </row>
    <row r="65" spans="1:10" ht="12.75">
      <c r="A65" s="11" t="s">
        <v>75</v>
      </c>
      <c r="B65" s="13">
        <v>80383.5</v>
      </c>
      <c r="C65" s="15">
        <v>12177.9</v>
      </c>
      <c r="D65" s="14">
        <f t="shared" si="3"/>
        <v>15.1497508817108</v>
      </c>
      <c r="I65" s="38"/>
      <c r="J65" s="34"/>
    </row>
    <row r="66" spans="1:10" ht="12.75">
      <c r="A66" s="11" t="s">
        <v>100</v>
      </c>
      <c r="B66" s="13">
        <v>411.1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30220.1</v>
      </c>
      <c r="C67" s="15">
        <v>4228.6</v>
      </c>
      <c r="D67" s="14">
        <f t="shared" si="3"/>
        <v>13.992673750252319</v>
      </c>
      <c r="I67" s="38"/>
    </row>
    <row r="68" spans="1:10" ht="12.75">
      <c r="A68" s="9" t="s">
        <v>34</v>
      </c>
      <c r="B68" s="16">
        <f>SUM(B69:B70)</f>
        <v>144697.8</v>
      </c>
      <c r="C68" s="16">
        <f>SUM(C69:C70)</f>
        <v>26779.100000000002</v>
      </c>
      <c r="D68" s="8">
        <f t="shared" si="3"/>
        <v>18.506915792776397</v>
      </c>
      <c r="E68" s="38"/>
      <c r="F68" s="38"/>
      <c r="I68" s="38"/>
      <c r="J68" s="34"/>
    </row>
    <row r="69" spans="1:10" ht="12.75">
      <c r="A69" s="11" t="s">
        <v>54</v>
      </c>
      <c r="B69" s="13">
        <v>106251.8</v>
      </c>
      <c r="C69" s="15">
        <v>18259.4</v>
      </c>
      <c r="D69" s="14">
        <f t="shared" si="3"/>
        <v>17.185026512492023</v>
      </c>
      <c r="E69" s="38"/>
      <c r="F69" s="38"/>
      <c r="I69" s="38"/>
      <c r="J69" s="34"/>
    </row>
    <row r="70" spans="1:10" ht="12.75">
      <c r="A70" s="11" t="s">
        <v>55</v>
      </c>
      <c r="B70" s="13">
        <v>38446</v>
      </c>
      <c r="C70" s="15">
        <v>8519.7</v>
      </c>
      <c r="D70" s="14">
        <f t="shared" si="3"/>
        <v>22.16017270977475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269770.4</v>
      </c>
      <c r="C73" s="16">
        <f>C74+C75+C76+C77+C78</f>
        <v>24458.600000000002</v>
      </c>
      <c r="D73" s="8">
        <f aca="true" t="shared" si="4" ref="D73:D85">C73/B73*100</f>
        <v>9.06645058167983</v>
      </c>
      <c r="E73" s="38"/>
      <c r="F73" s="38"/>
      <c r="I73" s="38"/>
      <c r="J73" s="34"/>
    </row>
    <row r="74" spans="1:10" ht="12.75">
      <c r="A74" s="11" t="s">
        <v>56</v>
      </c>
      <c r="B74" s="13">
        <v>5633.8</v>
      </c>
      <c r="C74" s="15">
        <v>1418.7</v>
      </c>
      <c r="D74" s="14">
        <f t="shared" si="4"/>
        <v>25.181937590968793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14595.8</v>
      </c>
      <c r="D75" s="14">
        <f t="shared" si="4"/>
        <v>12.650199341306987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53.7</v>
      </c>
      <c r="D76" s="14">
        <f t="shared" si="4"/>
        <v>2.943433457575093</v>
      </c>
      <c r="E76" s="38"/>
      <c r="F76" s="38"/>
      <c r="I76" s="38"/>
    </row>
    <row r="77" spans="1:9" ht="12.75">
      <c r="A77" s="11" t="s">
        <v>59</v>
      </c>
      <c r="B77" s="13">
        <v>118097.8</v>
      </c>
      <c r="C77" s="15">
        <v>5031.2</v>
      </c>
      <c r="D77" s="14">
        <f t="shared" si="4"/>
        <v>4.260197903771281</v>
      </c>
      <c r="E77" s="38"/>
      <c r="F77" s="38"/>
      <c r="I77" s="38"/>
    </row>
    <row r="78" spans="1:9" ht="12.75">
      <c r="A78" s="11" t="s">
        <v>60</v>
      </c>
      <c r="B78" s="13">
        <v>28834.4</v>
      </c>
      <c r="C78" s="15">
        <v>3359.2</v>
      </c>
      <c r="D78" s="14">
        <f t="shared" si="4"/>
        <v>11.649973642593569</v>
      </c>
      <c r="E78" s="38"/>
      <c r="F78" s="38"/>
      <c r="I78" s="38"/>
    </row>
    <row r="79" spans="1:9" ht="12.75">
      <c r="A79" s="9" t="s">
        <v>35</v>
      </c>
      <c r="B79" s="7">
        <f>B80+B81+B82</f>
        <v>5586.2</v>
      </c>
      <c r="C79" s="7">
        <f>C80+C81+C82</f>
        <v>241.1</v>
      </c>
      <c r="D79" s="8">
        <f>C79/B79*100</f>
        <v>4.315992982707386</v>
      </c>
      <c r="E79" s="38"/>
      <c r="F79" s="38"/>
      <c r="I79" s="38"/>
    </row>
    <row r="80" spans="1:9" ht="12.75">
      <c r="A80" s="11" t="s">
        <v>87</v>
      </c>
      <c r="B80" s="12">
        <v>1260</v>
      </c>
      <c r="C80" s="12">
        <v>221.6</v>
      </c>
      <c r="D80" s="14">
        <f t="shared" si="4"/>
        <v>17.58730158730159</v>
      </c>
      <c r="E80" s="43"/>
      <c r="F80" s="43"/>
      <c r="I80" s="38"/>
    </row>
    <row r="81" spans="1:9" ht="12.75">
      <c r="A81" s="11" t="s">
        <v>96</v>
      </c>
      <c r="B81" s="12">
        <v>4326.2</v>
      </c>
      <c r="C81" s="12">
        <v>19.5</v>
      </c>
      <c r="D81" s="14">
        <f t="shared" si="4"/>
        <v>0.45074199066155063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3400</v>
      </c>
      <c r="C83" s="7">
        <f>C84</f>
        <v>648.3</v>
      </c>
      <c r="D83" s="8">
        <f t="shared" si="4"/>
        <v>19.06764705882353</v>
      </c>
      <c r="E83" s="38"/>
      <c r="F83" s="38"/>
      <c r="I83" s="38"/>
    </row>
    <row r="84" spans="1:9" ht="12.75">
      <c r="A84" s="11" t="s">
        <v>99</v>
      </c>
      <c r="B84" s="12">
        <v>3400</v>
      </c>
      <c r="C84" s="12">
        <v>648.3</v>
      </c>
      <c r="D84" s="14">
        <f t="shared" si="4"/>
        <v>19.06764705882353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2233791.0000000005</v>
      </c>
      <c r="C85" s="40">
        <f>C35+C44+C46+C49+C55+C62+C68+C73+C79+C83+C60</f>
        <v>208607.3</v>
      </c>
      <c r="D85" s="41">
        <f t="shared" si="4"/>
        <v>9.3387116341681</v>
      </c>
      <c r="E85" s="38"/>
      <c r="F85" s="38"/>
      <c r="I85" s="38"/>
    </row>
    <row r="86" spans="1:9" ht="24">
      <c r="A86" s="9" t="s">
        <v>29</v>
      </c>
      <c r="B86" s="44">
        <f>B33-B85</f>
        <v>-7500.000000000466</v>
      </c>
      <c r="C86" s="44">
        <f>C33-C85</f>
        <v>-6454.200000000012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7500</v>
      </c>
      <c r="C90" s="45">
        <f>C91+C96</f>
        <v>-13791.6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7500</v>
      </c>
      <c r="C96" s="46">
        <f>C97</f>
        <v>-13791.6</v>
      </c>
      <c r="D96" s="5"/>
    </row>
    <row r="97" spans="1:4" ht="24">
      <c r="A97" s="3" t="s">
        <v>69</v>
      </c>
      <c r="B97" s="48">
        <f>B98+B102</f>
        <v>7500</v>
      </c>
      <c r="C97" s="48">
        <f>C98+C102</f>
        <v>-13791.6</v>
      </c>
      <c r="D97" s="5"/>
    </row>
    <row r="98" spans="1:4" ht="12.75">
      <c r="A98" s="3" t="s">
        <v>77</v>
      </c>
      <c r="B98" s="48">
        <v>-2226291</v>
      </c>
      <c r="C98" s="48">
        <v>-25580.2</v>
      </c>
      <c r="D98" s="5"/>
    </row>
    <row r="99" spans="1:4" ht="12.75">
      <c r="A99" s="3" t="s">
        <v>78</v>
      </c>
      <c r="B99" s="48">
        <v>-2226291</v>
      </c>
      <c r="C99" s="48">
        <v>-25580.2</v>
      </c>
      <c r="D99" s="4"/>
    </row>
    <row r="100" spans="1:4" ht="24.75">
      <c r="A100" s="3" t="s">
        <v>79</v>
      </c>
      <c r="B100" s="48">
        <v>-2226291</v>
      </c>
      <c r="C100" s="48">
        <v>-25580.2</v>
      </c>
      <c r="D100" s="30"/>
    </row>
    <row r="101" spans="1:4" ht="24.75">
      <c r="A101" s="3" t="s">
        <v>80</v>
      </c>
      <c r="B101" s="48">
        <v>-2226291</v>
      </c>
      <c r="C101" s="48">
        <v>-25580.2</v>
      </c>
      <c r="D101" s="30"/>
    </row>
    <row r="102" spans="1:4" ht="15">
      <c r="A102" s="3" t="s">
        <v>70</v>
      </c>
      <c r="B102" s="48">
        <v>2233791</v>
      </c>
      <c r="C102" s="48">
        <v>11788.6</v>
      </c>
      <c r="D102" s="30"/>
    </row>
    <row r="103" spans="1:4" ht="15">
      <c r="A103" s="3" t="s">
        <v>71</v>
      </c>
      <c r="B103" s="48">
        <v>2233791</v>
      </c>
      <c r="C103" s="48">
        <v>11788.6</v>
      </c>
      <c r="D103" s="30"/>
    </row>
    <row r="104" spans="1:4" ht="24.75">
      <c r="A104" s="3" t="s">
        <v>74</v>
      </c>
      <c r="B104" s="48">
        <v>2233791</v>
      </c>
      <c r="C104" s="48">
        <v>11788.6</v>
      </c>
      <c r="D104" s="30"/>
    </row>
    <row r="105" spans="1:4" ht="24.75">
      <c r="A105" s="3" t="s">
        <v>72</v>
      </c>
      <c r="B105" s="48">
        <v>2233791</v>
      </c>
      <c r="C105" s="48">
        <v>11788.6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69">
      <selection activeCell="H92" sqref="H9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107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289128</v>
      </c>
      <c r="C7" s="7">
        <f>C8+C11+C12+C16+C17+C18+C20+C21+C22+C23+C10</f>
        <v>62617.099999999984</v>
      </c>
      <c r="D7" s="61">
        <f>C7/B7*100</f>
        <v>21.65722448189037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31982.7</v>
      </c>
      <c r="D8" s="61">
        <f>C8/B8*100</f>
        <v>18.11691732517631</v>
      </c>
      <c r="E8" s="34"/>
    </row>
    <row r="9" spans="1:5" ht="12.75">
      <c r="A9" s="11" t="s">
        <v>0</v>
      </c>
      <c r="B9" s="66">
        <v>176535</v>
      </c>
      <c r="C9" s="12">
        <v>31982.7</v>
      </c>
      <c r="D9" s="62">
        <f>C9/B9*100</f>
        <v>18.11691732517631</v>
      </c>
      <c r="E9" s="34"/>
    </row>
    <row r="10" spans="1:4" ht="12.75">
      <c r="A10" s="9" t="s">
        <v>93</v>
      </c>
      <c r="B10" s="32">
        <v>18420</v>
      </c>
      <c r="C10" s="32">
        <v>4684.3</v>
      </c>
      <c r="D10" s="62">
        <f>C10/B10*100</f>
        <v>25.43051031487514</v>
      </c>
    </row>
    <row r="11" spans="1:4" ht="12.75">
      <c r="A11" s="9" t="s">
        <v>2</v>
      </c>
      <c r="B11" s="7">
        <v>26433</v>
      </c>
      <c r="C11" s="49">
        <f>2390.8+7.7+3278.9+1104.1</f>
        <v>6781.5</v>
      </c>
      <c r="D11" s="61">
        <f>C11/B11*100</f>
        <v>25.65543071161049</v>
      </c>
    </row>
    <row r="12" spans="1:4" ht="12.75">
      <c r="A12" s="9" t="s">
        <v>3</v>
      </c>
      <c r="B12" s="7">
        <f>B13+B14+B15</f>
        <v>19550</v>
      </c>
      <c r="C12" s="7">
        <f>C13+C14+C15</f>
        <v>4780.7</v>
      </c>
      <c r="D12" s="61">
        <f aca="true" t="shared" si="0" ref="D12:D21">C12/B12*100</f>
        <v>24.4537084398977</v>
      </c>
    </row>
    <row r="13" spans="1:7" ht="12.75">
      <c r="A13" s="11" t="s">
        <v>95</v>
      </c>
      <c r="B13" s="12">
        <v>2150</v>
      </c>
      <c r="C13" s="12">
        <v>306.7</v>
      </c>
      <c r="D13" s="61">
        <f t="shared" si="0"/>
        <v>14.265116279069767</v>
      </c>
      <c r="F13" s="38"/>
      <c r="G13" s="38"/>
    </row>
    <row r="14" spans="1:4" ht="12.75">
      <c r="A14" s="11" t="s">
        <v>8</v>
      </c>
      <c r="B14" s="12">
        <v>550</v>
      </c>
      <c r="C14" s="12">
        <v>63</v>
      </c>
      <c r="D14" s="61">
        <f t="shared" si="0"/>
        <v>11.454545454545455</v>
      </c>
    </row>
    <row r="15" spans="1:4" ht="12.75">
      <c r="A15" s="11" t="s">
        <v>94</v>
      </c>
      <c r="B15" s="12">
        <v>16850</v>
      </c>
      <c r="C15" s="12">
        <v>4411</v>
      </c>
      <c r="D15" s="61">
        <f t="shared" si="0"/>
        <v>26.17804154302671</v>
      </c>
    </row>
    <row r="16" spans="1:4" ht="12.75">
      <c r="A16" s="9" t="s">
        <v>19</v>
      </c>
      <c r="B16" s="7">
        <v>3250</v>
      </c>
      <c r="C16" s="7">
        <v>780</v>
      </c>
      <c r="D16" s="61">
        <f t="shared" si="0"/>
        <v>24</v>
      </c>
    </row>
    <row r="17" spans="1:6" ht="36">
      <c r="A17" s="65" t="s">
        <v>37</v>
      </c>
      <c r="B17" s="7">
        <v>35070</v>
      </c>
      <c r="C17" s="7">
        <v>9153.7</v>
      </c>
      <c r="D17" s="61">
        <f>C17/B17*100</f>
        <v>26.10122611919019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530.2</v>
      </c>
      <c r="D18" s="61">
        <f t="shared" si="0"/>
        <v>72.63013698630138</v>
      </c>
    </row>
    <row r="19" spans="1:4" ht="12.75">
      <c r="A19" s="11" t="s">
        <v>10</v>
      </c>
      <c r="B19" s="63">
        <v>730</v>
      </c>
      <c r="C19" s="50">
        <v>530.2</v>
      </c>
      <c r="D19" s="62">
        <f t="shared" si="0"/>
        <v>72.63013698630138</v>
      </c>
    </row>
    <row r="20" spans="1:4" ht="24">
      <c r="A20" s="9" t="s">
        <v>11</v>
      </c>
      <c r="B20" s="64">
        <v>3725</v>
      </c>
      <c r="C20" s="7">
        <v>1324.5</v>
      </c>
      <c r="D20" s="61">
        <f t="shared" si="0"/>
        <v>35.55704697986577</v>
      </c>
    </row>
    <row r="21" spans="1:4" ht="24">
      <c r="A21" s="65" t="s">
        <v>20</v>
      </c>
      <c r="B21" s="64">
        <v>3000</v>
      </c>
      <c r="C21" s="49">
        <v>1959.7</v>
      </c>
      <c r="D21" s="61">
        <f t="shared" si="0"/>
        <v>65.32333333333334</v>
      </c>
    </row>
    <row r="22" spans="1:4" ht="12.75">
      <c r="A22" s="65" t="s">
        <v>21</v>
      </c>
      <c r="B22" s="64">
        <v>315</v>
      </c>
      <c r="C22" s="49">
        <v>130.2</v>
      </c>
      <c r="D22" s="61">
        <f>C22/B22*100</f>
        <v>41.33333333333333</v>
      </c>
    </row>
    <row r="23" spans="1:4" ht="12.75">
      <c r="A23" s="65" t="s">
        <v>4</v>
      </c>
      <c r="B23" s="7">
        <v>2100</v>
      </c>
      <c r="C23" s="49">
        <v>509.6</v>
      </c>
      <c r="D23" s="61">
        <f>C23/B23*100</f>
        <v>24.266666666666666</v>
      </c>
    </row>
    <row r="24" spans="1:4" ht="12.75">
      <c r="A24" s="9" t="s">
        <v>16</v>
      </c>
      <c r="B24" s="7">
        <f>B25+B31+B32+B30</f>
        <v>1989285.5999999999</v>
      </c>
      <c r="C24" s="7">
        <f>C25+C31+C32+C30</f>
        <v>272823.1</v>
      </c>
      <c r="D24" s="61">
        <f aca="true" t="shared" si="1" ref="D24:D32">C24/B24*100</f>
        <v>13.71462699976313</v>
      </c>
    </row>
    <row r="25" spans="1:4" ht="36">
      <c r="A25" s="11" t="s">
        <v>22</v>
      </c>
      <c r="B25" s="12">
        <f>B26+B27+B28+B29</f>
        <v>1967285.5999999999</v>
      </c>
      <c r="C25" s="12">
        <f>C26+C27+C28+C29</f>
        <v>273620.6</v>
      </c>
      <c r="D25" s="62">
        <f t="shared" si="1"/>
        <v>13.908534683525362</v>
      </c>
    </row>
    <row r="26" spans="1:4" ht="24">
      <c r="A26" s="11" t="s">
        <v>23</v>
      </c>
      <c r="B26" s="12">
        <v>406076</v>
      </c>
      <c r="C26" s="50">
        <v>115842</v>
      </c>
      <c r="D26" s="62">
        <f t="shared" si="1"/>
        <v>28.527172253469796</v>
      </c>
    </row>
    <row r="27" spans="1:4" ht="24">
      <c r="A27" s="11" t="s">
        <v>24</v>
      </c>
      <c r="B27" s="12">
        <v>749578</v>
      </c>
      <c r="C27" s="50">
        <v>11569.1</v>
      </c>
      <c r="D27" s="62">
        <f t="shared" si="1"/>
        <v>1.5434150948933933</v>
      </c>
    </row>
    <row r="28" spans="1:4" ht="24">
      <c r="A28" s="11" t="s">
        <v>25</v>
      </c>
      <c r="B28" s="12">
        <v>794062.4</v>
      </c>
      <c r="C28" s="50">
        <f>142085.9</f>
        <v>142085.9</v>
      </c>
      <c r="D28" s="62">
        <f t="shared" si="1"/>
        <v>17.89354337895863</v>
      </c>
    </row>
    <row r="29" spans="1:4" ht="12.75">
      <c r="A29" s="11" t="s">
        <v>26</v>
      </c>
      <c r="B29" s="12">
        <v>17569.2</v>
      </c>
      <c r="C29" s="50">
        <v>4123.6</v>
      </c>
      <c r="D29" s="62">
        <f t="shared" si="1"/>
        <v>23.470619037861713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22000</v>
      </c>
      <c r="C31" s="50">
        <v>23.2</v>
      </c>
      <c r="D31" s="62">
        <f t="shared" si="1"/>
        <v>0.10545454545454545</v>
      </c>
    </row>
    <row r="32" spans="1:4" ht="48">
      <c r="A32" s="11" t="s">
        <v>63</v>
      </c>
      <c r="B32" s="12">
        <v>0</v>
      </c>
      <c r="C32" s="50">
        <v>-820.7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2278413.5999999996</v>
      </c>
      <c r="C33" s="40">
        <f>C7+C24</f>
        <v>335440.19999999995</v>
      </c>
      <c r="D33" s="41">
        <f>C33/B33*100</f>
        <v>14.722533257350642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119991.2</v>
      </c>
      <c r="C35" s="16">
        <f>SUM(C36:C43)</f>
        <v>25080.7</v>
      </c>
      <c r="D35" s="26">
        <f aca="true" t="shared" si="2" ref="D35:D41">C35/B35*100</f>
        <v>20.902116155184714</v>
      </c>
    </row>
    <row r="36" spans="1:9" ht="24">
      <c r="A36" s="11" t="s">
        <v>40</v>
      </c>
      <c r="B36" s="13">
        <v>2393</v>
      </c>
      <c r="C36" s="15">
        <v>459.2</v>
      </c>
      <c r="D36" s="14">
        <f t="shared" si="2"/>
        <v>19.189302131216046</v>
      </c>
      <c r="I36" s="38"/>
    </row>
    <row r="37" spans="1:9" ht="36">
      <c r="A37" s="11" t="s">
        <v>41</v>
      </c>
      <c r="B37" s="13">
        <v>2145</v>
      </c>
      <c r="C37" s="15">
        <v>441.9</v>
      </c>
      <c r="D37" s="14">
        <f t="shared" si="2"/>
        <v>20.6013986013986</v>
      </c>
      <c r="I37" s="38"/>
    </row>
    <row r="38" spans="1:9" ht="36">
      <c r="A38" s="11" t="s">
        <v>42</v>
      </c>
      <c r="B38" s="13">
        <v>85041.1</v>
      </c>
      <c r="C38" s="15">
        <v>19188.8</v>
      </c>
      <c r="D38" s="14">
        <f t="shared" si="2"/>
        <v>22.564148394129425</v>
      </c>
      <c r="G38" s="34"/>
      <c r="I38" s="38"/>
    </row>
    <row r="39" spans="1:9" ht="12.75">
      <c r="A39" s="11" t="s">
        <v>84</v>
      </c>
      <c r="B39" s="13">
        <v>2.9</v>
      </c>
      <c r="C39" s="15">
        <v>0</v>
      </c>
      <c r="D39" s="14">
        <f t="shared" si="2"/>
        <v>0</v>
      </c>
      <c r="G39" s="34"/>
      <c r="I39" s="38"/>
    </row>
    <row r="40" spans="1:9" ht="36">
      <c r="A40" s="11" t="s">
        <v>43</v>
      </c>
      <c r="B40" s="13">
        <v>11252</v>
      </c>
      <c r="C40" s="15">
        <v>2263.9</v>
      </c>
      <c r="D40" s="14">
        <f t="shared" si="2"/>
        <v>20.119978670458586</v>
      </c>
      <c r="G40" s="34"/>
      <c r="I40" s="38"/>
    </row>
    <row r="41" spans="1:9" ht="12.75">
      <c r="A41" s="11" t="s">
        <v>91</v>
      </c>
      <c r="B41" s="13">
        <v>15</v>
      </c>
      <c r="C41" s="15">
        <v>0</v>
      </c>
      <c r="D41" s="14">
        <f t="shared" si="2"/>
        <v>0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18142.2</v>
      </c>
      <c r="C43" s="15">
        <v>2726.9</v>
      </c>
      <c r="D43" s="14">
        <f aca="true" t="shared" si="3" ref="D43:D70">C43/B43*100</f>
        <v>15.030701899438878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313.9</v>
      </c>
      <c r="D44" s="8">
        <f t="shared" si="3"/>
        <v>17.926898914905767</v>
      </c>
      <c r="G44" s="34"/>
      <c r="I44" s="38"/>
    </row>
    <row r="45" spans="1:11" ht="12.75">
      <c r="A45" s="11" t="s">
        <v>46</v>
      </c>
      <c r="B45" s="12">
        <v>1751</v>
      </c>
      <c r="C45" s="15">
        <v>313.9</v>
      </c>
      <c r="D45" s="8">
        <f t="shared" si="3"/>
        <v>17.926898914905767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28381.1</v>
      </c>
      <c r="C46" s="16">
        <f>C47+C48</f>
        <v>980.0999999999999</v>
      </c>
      <c r="D46" s="8">
        <f t="shared" si="3"/>
        <v>3.453354521142591</v>
      </c>
      <c r="G46" s="34"/>
      <c r="I46" s="38"/>
    </row>
    <row r="47" spans="1:9" ht="12" customHeight="1">
      <c r="A47" s="33" t="s">
        <v>97</v>
      </c>
      <c r="B47" s="13">
        <v>8618.4</v>
      </c>
      <c r="C47" s="15">
        <v>978.3</v>
      </c>
      <c r="D47" s="14">
        <f t="shared" si="3"/>
        <v>11.351294903926483</v>
      </c>
      <c r="G47" s="34"/>
      <c r="I47" s="38"/>
    </row>
    <row r="48" spans="1:9" ht="23.25" customHeight="1">
      <c r="A48" s="33" t="s">
        <v>98</v>
      </c>
      <c r="B48" s="13">
        <v>19762.7</v>
      </c>
      <c r="C48" s="15">
        <v>1.8</v>
      </c>
      <c r="D48" s="14">
        <f t="shared" si="3"/>
        <v>0.009108067217536065</v>
      </c>
      <c r="G48" s="35"/>
      <c r="I48" s="38"/>
    </row>
    <row r="49" spans="1:9" ht="12.75">
      <c r="A49" s="9" t="s">
        <v>14</v>
      </c>
      <c r="B49" s="16">
        <f>SUM(B50:B54)</f>
        <v>194924.5</v>
      </c>
      <c r="C49" s="16">
        <f>SUM(C50:C54)</f>
        <v>30161.399999999998</v>
      </c>
      <c r="D49" s="8">
        <f t="shared" si="3"/>
        <v>15.473375589010102</v>
      </c>
      <c r="I49" s="38"/>
    </row>
    <row r="50" spans="1:9" ht="12.75">
      <c r="A50" s="11" t="s">
        <v>64</v>
      </c>
      <c r="B50" s="13">
        <v>54385.3</v>
      </c>
      <c r="C50" s="15">
        <v>6625.9</v>
      </c>
      <c r="D50" s="14">
        <f t="shared" si="3"/>
        <v>12.183255401735394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28636.6</v>
      </c>
      <c r="C52" s="15">
        <v>8248.7</v>
      </c>
      <c r="D52" s="14">
        <f t="shared" si="3"/>
        <v>28.804746373522</v>
      </c>
      <c r="I52" s="37"/>
      <c r="J52" s="36"/>
    </row>
    <row r="53" spans="1:9" ht="12.75">
      <c r="A53" s="11" t="s">
        <v>89</v>
      </c>
      <c r="B53" s="13">
        <v>106649.9</v>
      </c>
      <c r="C53" s="15">
        <v>14050.5</v>
      </c>
      <c r="D53" s="14">
        <f t="shared" si="3"/>
        <v>13.174414603295457</v>
      </c>
      <c r="I53" s="38"/>
    </row>
    <row r="54" spans="1:10" ht="12.75">
      <c r="A54" s="11" t="s">
        <v>48</v>
      </c>
      <c r="B54" s="13">
        <v>5139.4</v>
      </c>
      <c r="C54" s="15">
        <v>1236.3</v>
      </c>
      <c r="D54" s="14">
        <f t="shared" si="3"/>
        <v>24.055337198894815</v>
      </c>
      <c r="I54" s="38"/>
      <c r="J54" s="34"/>
    </row>
    <row r="55" spans="1:10" ht="12.75">
      <c r="A55" s="9" t="s">
        <v>5</v>
      </c>
      <c r="B55" s="16">
        <f>SUM(B56:B59)</f>
        <v>773663.6</v>
      </c>
      <c r="C55" s="16">
        <f>SUM(C56:C59)</f>
        <v>31492.1</v>
      </c>
      <c r="D55" s="8">
        <f t="shared" si="3"/>
        <v>4.070515919322041</v>
      </c>
      <c r="I55" s="38"/>
      <c r="J55" s="34"/>
    </row>
    <row r="56" spans="1:10" ht="12.75">
      <c r="A56" s="11" t="s">
        <v>49</v>
      </c>
      <c r="B56" s="13">
        <v>1052.2</v>
      </c>
      <c r="C56" s="15">
        <v>454.3</v>
      </c>
      <c r="D56" s="14">
        <f t="shared" si="3"/>
        <v>43.1762022429196</v>
      </c>
      <c r="I56" s="38"/>
      <c r="J56" s="34"/>
    </row>
    <row r="57" spans="1:10" ht="12.75">
      <c r="A57" s="11" t="s">
        <v>50</v>
      </c>
      <c r="B57" s="13">
        <v>722999</v>
      </c>
      <c r="C57" s="15">
        <v>26093.3</v>
      </c>
      <c r="D57" s="14">
        <f t="shared" si="3"/>
        <v>3.6090368036470313</v>
      </c>
      <c r="I57" s="38"/>
      <c r="J57" s="34"/>
    </row>
    <row r="58" spans="1:10" ht="12.75">
      <c r="A58" s="11" t="s">
        <v>81</v>
      </c>
      <c r="B58" s="13">
        <v>40228.5</v>
      </c>
      <c r="C58" s="15">
        <v>2702</v>
      </c>
      <c r="D58" s="14">
        <f t="shared" si="3"/>
        <v>6.716631244018544</v>
      </c>
      <c r="I58" s="37"/>
      <c r="J58" s="35"/>
    </row>
    <row r="59" spans="1:9" ht="24">
      <c r="A59" s="11" t="s">
        <v>92</v>
      </c>
      <c r="B59" s="13">
        <v>9383.9</v>
      </c>
      <c r="C59" s="15">
        <v>2242.5</v>
      </c>
      <c r="D59" s="14">
        <f t="shared" si="3"/>
        <v>23.897313483732777</v>
      </c>
      <c r="I59" s="38"/>
    </row>
    <row r="60" spans="1:9" ht="12.75">
      <c r="A60" s="9" t="s">
        <v>103</v>
      </c>
      <c r="B60" s="16">
        <f>B61</f>
        <v>9836.1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9836.1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743682.8</v>
      </c>
      <c r="C62" s="16">
        <f>SUM(C63:C67)</f>
        <v>174875.80000000002</v>
      </c>
      <c r="D62" s="8">
        <f t="shared" si="3"/>
        <v>23.514837239747916</v>
      </c>
      <c r="I62" s="38"/>
      <c r="J62" s="34"/>
    </row>
    <row r="63" spans="1:10" ht="12.75">
      <c r="A63" s="11" t="s">
        <v>51</v>
      </c>
      <c r="B63" s="13">
        <v>206119.5</v>
      </c>
      <c r="C63" s="15">
        <v>43120.2</v>
      </c>
      <c r="D63" s="14">
        <f t="shared" si="3"/>
        <v>20.92000029109327</v>
      </c>
      <c r="I63" s="38"/>
      <c r="J63" s="34"/>
    </row>
    <row r="64" spans="1:10" ht="12.75">
      <c r="A64" s="11" t="s">
        <v>52</v>
      </c>
      <c r="B64" s="13">
        <v>418785.3</v>
      </c>
      <c r="C64" s="15">
        <v>103187.3</v>
      </c>
      <c r="D64" s="14">
        <f t="shared" si="3"/>
        <v>24.63966619649735</v>
      </c>
      <c r="I64" s="38"/>
      <c r="J64" s="34"/>
    </row>
    <row r="65" spans="1:10" ht="12.75">
      <c r="A65" s="11" t="s">
        <v>75</v>
      </c>
      <c r="B65" s="13">
        <v>85939.9</v>
      </c>
      <c r="C65" s="15">
        <v>21654.7</v>
      </c>
      <c r="D65" s="14">
        <f t="shared" si="3"/>
        <v>25.19749266638663</v>
      </c>
      <c r="I65" s="38"/>
      <c r="J65" s="34"/>
    </row>
    <row r="66" spans="1:10" ht="12.75">
      <c r="A66" s="11" t="s">
        <v>100</v>
      </c>
      <c r="B66" s="13">
        <v>580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32258.1</v>
      </c>
      <c r="C67" s="15">
        <v>6913.6</v>
      </c>
      <c r="D67" s="14">
        <f t="shared" si="3"/>
        <v>21.432136424649936</v>
      </c>
      <c r="I67" s="38"/>
    </row>
    <row r="68" spans="1:10" ht="12.75">
      <c r="A68" s="9" t="s">
        <v>34</v>
      </c>
      <c r="B68" s="16">
        <f>SUM(B69:B70)</f>
        <v>153670.4</v>
      </c>
      <c r="C68" s="16">
        <f>SUM(C69:C70)</f>
        <v>44145.2</v>
      </c>
      <c r="D68" s="8">
        <f t="shared" si="3"/>
        <v>28.727197950939154</v>
      </c>
      <c r="E68" s="38"/>
      <c r="F68" s="38"/>
      <c r="I68" s="38"/>
      <c r="J68" s="34"/>
    </row>
    <row r="69" spans="1:10" ht="12.75">
      <c r="A69" s="11" t="s">
        <v>54</v>
      </c>
      <c r="B69" s="13">
        <v>111728.4</v>
      </c>
      <c r="C69" s="15">
        <v>31518</v>
      </c>
      <c r="D69" s="14">
        <f t="shared" si="3"/>
        <v>28.20947941615561</v>
      </c>
      <c r="E69" s="38"/>
      <c r="F69" s="38"/>
      <c r="I69" s="38"/>
      <c r="J69" s="34"/>
    </row>
    <row r="70" spans="1:10" ht="12.75">
      <c r="A70" s="11" t="s">
        <v>55</v>
      </c>
      <c r="B70" s="13">
        <v>41942</v>
      </c>
      <c r="C70" s="15">
        <v>12627.2</v>
      </c>
      <c r="D70" s="14">
        <f t="shared" si="3"/>
        <v>30.106337322969818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272108</v>
      </c>
      <c r="C73" s="16">
        <f>C74+C75+C76+C77+C78</f>
        <v>38947.399999999994</v>
      </c>
      <c r="D73" s="8">
        <f aca="true" t="shared" si="4" ref="D73:D85">C73/B73*100</f>
        <v>14.313213870962999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2042.3</v>
      </c>
      <c r="D74" s="14">
        <f t="shared" si="4"/>
        <v>35.88711803053999</v>
      </c>
      <c r="E74" s="38"/>
      <c r="F74" s="38"/>
      <c r="I74" s="38"/>
      <c r="J74" s="34"/>
    </row>
    <row r="75" spans="1:10" ht="12.75">
      <c r="A75" s="11" t="s">
        <v>57</v>
      </c>
      <c r="B75" s="13">
        <v>115380</v>
      </c>
      <c r="C75" s="15">
        <v>23382.5</v>
      </c>
      <c r="D75" s="14">
        <f t="shared" si="4"/>
        <v>20.265643959091697</v>
      </c>
      <c r="E75" s="38"/>
      <c r="F75" s="38"/>
      <c r="I75" s="37"/>
      <c r="J75" s="35"/>
    </row>
    <row r="76" spans="1:9" ht="12.75">
      <c r="A76" s="11" t="s">
        <v>58</v>
      </c>
      <c r="B76" s="13">
        <v>1824.4</v>
      </c>
      <c r="C76" s="15">
        <v>87.9</v>
      </c>
      <c r="D76" s="14">
        <f t="shared" si="4"/>
        <v>4.818022363516772</v>
      </c>
      <c r="E76" s="38"/>
      <c r="F76" s="38"/>
      <c r="I76" s="38"/>
    </row>
    <row r="77" spans="1:9" ht="12.75">
      <c r="A77" s="11" t="s">
        <v>59</v>
      </c>
      <c r="B77" s="13">
        <v>118097.8</v>
      </c>
      <c r="C77" s="15">
        <v>7528</v>
      </c>
      <c r="D77" s="14">
        <f t="shared" si="4"/>
        <v>6.374377846158015</v>
      </c>
      <c r="E77" s="38"/>
      <c r="F77" s="38"/>
      <c r="I77" s="38"/>
    </row>
    <row r="78" spans="1:9" ht="12.75">
      <c r="A78" s="11" t="s">
        <v>60</v>
      </c>
      <c r="B78" s="13">
        <v>31114.9</v>
      </c>
      <c r="C78" s="15">
        <v>5906.7</v>
      </c>
      <c r="D78" s="14">
        <f t="shared" si="4"/>
        <v>18.98350950830631</v>
      </c>
      <c r="E78" s="38"/>
      <c r="F78" s="38"/>
      <c r="I78" s="38"/>
    </row>
    <row r="79" spans="1:9" ht="12.75">
      <c r="A79" s="9" t="s">
        <v>35</v>
      </c>
      <c r="B79" s="7">
        <f>B80+B81+B82</f>
        <v>7573.9</v>
      </c>
      <c r="C79" s="7">
        <f>C80+C81+C82</f>
        <v>524.2</v>
      </c>
      <c r="D79" s="8">
        <f>C79/B79*100</f>
        <v>6.9211370628078015</v>
      </c>
      <c r="E79" s="38"/>
      <c r="F79" s="38"/>
      <c r="I79" s="38"/>
    </row>
    <row r="80" spans="1:9" ht="12.75">
      <c r="A80" s="11" t="s">
        <v>87</v>
      </c>
      <c r="B80" s="12">
        <v>1356</v>
      </c>
      <c r="C80" s="12">
        <v>335.7</v>
      </c>
      <c r="D80" s="14">
        <f t="shared" si="4"/>
        <v>24.756637168141594</v>
      </c>
      <c r="E80" s="43"/>
      <c r="F80" s="43"/>
      <c r="I80" s="38"/>
    </row>
    <row r="81" spans="1:9" ht="12.75">
      <c r="A81" s="11" t="s">
        <v>96</v>
      </c>
      <c r="B81" s="12">
        <v>6217.9</v>
      </c>
      <c r="C81" s="12">
        <v>188.5</v>
      </c>
      <c r="D81" s="14">
        <f t="shared" si="4"/>
        <v>3.031570144260924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3631</v>
      </c>
      <c r="C83" s="7">
        <f>C84</f>
        <v>1002.7</v>
      </c>
      <c r="D83" s="8">
        <f t="shared" si="4"/>
        <v>27.61498209859543</v>
      </c>
      <c r="E83" s="38"/>
      <c r="F83" s="38"/>
      <c r="I83" s="38"/>
    </row>
    <row r="84" spans="1:9" ht="12.75">
      <c r="A84" s="11" t="s">
        <v>99</v>
      </c>
      <c r="B84" s="12">
        <v>3631</v>
      </c>
      <c r="C84" s="12">
        <v>1002.7</v>
      </c>
      <c r="D84" s="14">
        <f t="shared" si="4"/>
        <v>27.61498209859543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2309213.5999999996</v>
      </c>
      <c r="C85" s="40">
        <f>C35+C44+C46+C49+C55+C62+C68+C73+C79+C83+C60</f>
        <v>347523.5</v>
      </c>
      <c r="D85" s="41">
        <f t="shared" si="4"/>
        <v>15.049430680643837</v>
      </c>
      <c r="E85" s="38"/>
      <c r="F85" s="38"/>
      <c r="I85" s="38"/>
    </row>
    <row r="86" spans="1:9" ht="24">
      <c r="A86" s="9" t="s">
        <v>29</v>
      </c>
      <c r="B86" s="44">
        <f>B33-B85</f>
        <v>-30800</v>
      </c>
      <c r="C86" s="44">
        <f>C33-C85</f>
        <v>-12083.300000000047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30800</v>
      </c>
      <c r="C90" s="45">
        <f>C91+C96</f>
        <v>12083.299999999988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30800</v>
      </c>
      <c r="C96" s="46">
        <f>C97</f>
        <v>12083.299999999988</v>
      </c>
      <c r="D96" s="5"/>
    </row>
    <row r="97" spans="1:4" ht="24">
      <c r="A97" s="3" t="s">
        <v>69</v>
      </c>
      <c r="B97" s="48">
        <f>B98+B102</f>
        <v>30800</v>
      </c>
      <c r="C97" s="48">
        <f>C98+C102</f>
        <v>12083.299999999988</v>
      </c>
      <c r="D97" s="5"/>
    </row>
    <row r="98" spans="1:4" ht="12.75">
      <c r="A98" s="3" t="s">
        <v>77</v>
      </c>
      <c r="B98" s="48">
        <v>-2278413.6</v>
      </c>
      <c r="C98" s="48">
        <v>-338079.5</v>
      </c>
      <c r="D98" s="5"/>
    </row>
    <row r="99" spans="1:4" ht="12.75">
      <c r="A99" s="3" t="s">
        <v>78</v>
      </c>
      <c r="B99" s="48">
        <v>-2278413.6</v>
      </c>
      <c r="C99" s="48">
        <v>-338079.5</v>
      </c>
      <c r="D99" s="4"/>
    </row>
    <row r="100" spans="1:4" ht="24.75">
      <c r="A100" s="3" t="s">
        <v>79</v>
      </c>
      <c r="B100" s="48">
        <v>-2278413.6</v>
      </c>
      <c r="C100" s="48">
        <v>-338079.5</v>
      </c>
      <c r="D100" s="30"/>
    </row>
    <row r="101" spans="1:4" ht="24.75">
      <c r="A101" s="3" t="s">
        <v>80</v>
      </c>
      <c r="B101" s="48">
        <v>-2278413.6</v>
      </c>
      <c r="C101" s="48">
        <v>-338079.5</v>
      </c>
      <c r="D101" s="30"/>
    </row>
    <row r="102" spans="1:4" ht="15">
      <c r="A102" s="3" t="s">
        <v>70</v>
      </c>
      <c r="B102" s="48">
        <v>2309213.6</v>
      </c>
      <c r="C102" s="48">
        <v>350162.8</v>
      </c>
      <c r="D102" s="30"/>
    </row>
    <row r="103" spans="1:4" ht="15">
      <c r="A103" s="3" t="s">
        <v>71</v>
      </c>
      <c r="B103" s="48">
        <v>2309213.6</v>
      </c>
      <c r="C103" s="48">
        <v>350162.8</v>
      </c>
      <c r="D103" s="30"/>
    </row>
    <row r="104" spans="1:4" ht="24.75">
      <c r="A104" s="3" t="s">
        <v>74</v>
      </c>
      <c r="B104" s="48">
        <v>2309213.6</v>
      </c>
      <c r="C104" s="48">
        <v>350162.8</v>
      </c>
      <c r="D104" s="30"/>
    </row>
    <row r="105" spans="1:4" ht="24.75">
      <c r="A105" s="3" t="s">
        <v>72</v>
      </c>
      <c r="B105" s="48">
        <v>2309213.6</v>
      </c>
      <c r="C105" s="48">
        <v>350162.8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PageLayoutView="0" workbookViewId="0" topLeftCell="A61">
      <selection activeCell="D38" sqref="D3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67" t="s">
        <v>39</v>
      </c>
      <c r="B1" s="68"/>
      <c r="C1" s="68"/>
      <c r="D1" s="68"/>
    </row>
    <row r="2" spans="1:4" ht="15.75">
      <c r="A2" s="69" t="s">
        <v>90</v>
      </c>
      <c r="B2" s="70"/>
      <c r="C2" s="70"/>
      <c r="D2" s="70"/>
    </row>
    <row r="3" spans="1:4" ht="15.75">
      <c r="A3" s="71" t="s">
        <v>108</v>
      </c>
      <c r="B3" s="70"/>
      <c r="C3" s="70"/>
      <c r="D3" s="70"/>
    </row>
    <row r="4" spans="1:4" ht="15.75" thickBot="1">
      <c r="A4" s="51"/>
      <c r="B4" s="52"/>
      <c r="C4" s="52"/>
      <c r="D4" s="53" t="s">
        <v>61</v>
      </c>
    </row>
    <row r="5" spans="1:4" ht="15.75" thickBot="1">
      <c r="A5" s="54" t="s">
        <v>1</v>
      </c>
      <c r="B5" s="55" t="s">
        <v>31</v>
      </c>
      <c r="C5" s="55" t="s">
        <v>32</v>
      </c>
      <c r="D5" s="56" t="s">
        <v>17</v>
      </c>
    </row>
    <row r="6" spans="1:4" ht="13.5" thickBot="1">
      <c r="A6" s="57">
        <v>1</v>
      </c>
      <c r="B6" s="58">
        <v>2</v>
      </c>
      <c r="C6" s="59">
        <v>3</v>
      </c>
      <c r="D6" s="60">
        <v>4</v>
      </c>
    </row>
    <row r="7" spans="1:6" ht="12.75">
      <c r="A7" s="6" t="s">
        <v>18</v>
      </c>
      <c r="B7" s="7">
        <f>B8+B11+B12+B16+B17+B18+B20+B21+B22+B23+B10</f>
        <v>289128</v>
      </c>
      <c r="C7" s="7">
        <f>C8+C11+C12+C16+C17+C18+C20+C21+C22+C23+C10</f>
        <v>85794.9</v>
      </c>
      <c r="D7" s="61">
        <f>C7/B7*100</f>
        <v>29.673673943720424</v>
      </c>
      <c r="E7" s="38"/>
      <c r="F7" s="38"/>
    </row>
    <row r="8" spans="1:5" ht="12.75">
      <c r="A8" s="9" t="s">
        <v>15</v>
      </c>
      <c r="B8" s="10">
        <f>B9</f>
        <v>176535</v>
      </c>
      <c r="C8" s="10">
        <f>C9</f>
        <v>42869.8</v>
      </c>
      <c r="D8" s="61">
        <f>C8/B8*100</f>
        <v>24.2840229982723</v>
      </c>
      <c r="E8" s="34"/>
    </row>
    <row r="9" spans="1:5" ht="12.75">
      <c r="A9" s="11" t="s">
        <v>0</v>
      </c>
      <c r="B9" s="66">
        <v>176535</v>
      </c>
      <c r="C9" s="12">
        <v>42869.8</v>
      </c>
      <c r="D9" s="62">
        <f>C9/B9*100</f>
        <v>24.2840229982723</v>
      </c>
      <c r="E9" s="34"/>
    </row>
    <row r="10" spans="1:4" ht="12.75">
      <c r="A10" s="9" t="s">
        <v>93</v>
      </c>
      <c r="B10" s="32">
        <v>18420</v>
      </c>
      <c r="C10" s="32">
        <v>4684.3</v>
      </c>
      <c r="D10" s="62">
        <f>C10/B10*100</f>
        <v>25.43051031487514</v>
      </c>
    </row>
    <row r="11" spans="1:4" ht="12.75">
      <c r="A11" s="9" t="s">
        <v>2</v>
      </c>
      <c r="B11" s="7">
        <v>26433</v>
      </c>
      <c r="C11" s="49">
        <f>8772.7+7.7+4124+2063.8</f>
        <v>14968.2</v>
      </c>
      <c r="D11" s="61">
        <f>C11/B11*100</f>
        <v>56.62694359323574</v>
      </c>
    </row>
    <row r="12" spans="1:4" ht="12.75">
      <c r="A12" s="9" t="s">
        <v>3</v>
      </c>
      <c r="B12" s="7">
        <f>B13+B14+B15</f>
        <v>19550</v>
      </c>
      <c r="C12" s="7">
        <f>C13+C14+C15</f>
        <v>4915.3</v>
      </c>
      <c r="D12" s="61">
        <f aca="true" t="shared" si="0" ref="D12:D21">C12/B12*100</f>
        <v>25.142199488491052</v>
      </c>
    </row>
    <row r="13" spans="1:7" ht="12.75">
      <c r="A13" s="11" t="s">
        <v>95</v>
      </c>
      <c r="B13" s="12">
        <v>2150</v>
      </c>
      <c r="C13" s="12">
        <v>384.1</v>
      </c>
      <c r="D13" s="61">
        <f t="shared" si="0"/>
        <v>17.865116279069767</v>
      </c>
      <c r="F13" s="38"/>
      <c r="G13" s="38"/>
    </row>
    <row r="14" spans="1:4" ht="12.75">
      <c r="A14" s="11" t="s">
        <v>8</v>
      </c>
      <c r="B14" s="12">
        <v>550</v>
      </c>
      <c r="C14" s="12">
        <v>69</v>
      </c>
      <c r="D14" s="61">
        <f t="shared" si="0"/>
        <v>12.545454545454545</v>
      </c>
    </row>
    <row r="15" spans="1:4" ht="12.75">
      <c r="A15" s="11" t="s">
        <v>94</v>
      </c>
      <c r="B15" s="12">
        <v>16850</v>
      </c>
      <c r="C15" s="12">
        <v>4462.2</v>
      </c>
      <c r="D15" s="61">
        <f t="shared" si="0"/>
        <v>26.481899109792284</v>
      </c>
    </row>
    <row r="16" spans="1:4" ht="12.75">
      <c r="A16" s="9" t="s">
        <v>19</v>
      </c>
      <c r="B16" s="7">
        <v>3250</v>
      </c>
      <c r="C16" s="7">
        <v>1044.5</v>
      </c>
      <c r="D16" s="61">
        <f t="shared" si="0"/>
        <v>32.13846153846154</v>
      </c>
    </row>
    <row r="17" spans="1:6" ht="36">
      <c r="A17" s="65" t="s">
        <v>37</v>
      </c>
      <c r="B17" s="7">
        <v>35070</v>
      </c>
      <c r="C17" s="7">
        <v>12100.4</v>
      </c>
      <c r="D17" s="61">
        <f>C17/B17*100</f>
        <v>34.50356429997149</v>
      </c>
      <c r="E17" s="34"/>
      <c r="F17" s="34"/>
    </row>
    <row r="18" spans="1:4" ht="24">
      <c r="A18" s="9" t="s">
        <v>9</v>
      </c>
      <c r="B18" s="7">
        <f>B19</f>
        <v>730</v>
      </c>
      <c r="C18" s="7">
        <f>C19</f>
        <v>588.7</v>
      </c>
      <c r="D18" s="61">
        <f t="shared" si="0"/>
        <v>80.64383561643837</v>
      </c>
    </row>
    <row r="19" spans="1:4" ht="12.75">
      <c r="A19" s="11" t="s">
        <v>10</v>
      </c>
      <c r="B19" s="63">
        <v>730</v>
      </c>
      <c r="C19" s="50">
        <v>588.7</v>
      </c>
      <c r="D19" s="62">
        <f t="shared" si="0"/>
        <v>80.64383561643837</v>
      </c>
    </row>
    <row r="20" spans="1:4" ht="24">
      <c r="A20" s="9" t="s">
        <v>11</v>
      </c>
      <c r="B20" s="64">
        <v>3725</v>
      </c>
      <c r="C20" s="7">
        <v>1612.9</v>
      </c>
      <c r="D20" s="61">
        <f t="shared" si="0"/>
        <v>43.2993288590604</v>
      </c>
    </row>
    <row r="21" spans="1:4" ht="24">
      <c r="A21" s="65" t="s">
        <v>20</v>
      </c>
      <c r="B21" s="64">
        <v>3000</v>
      </c>
      <c r="C21" s="49">
        <v>2015.5</v>
      </c>
      <c r="D21" s="61">
        <f t="shared" si="0"/>
        <v>67.18333333333332</v>
      </c>
    </row>
    <row r="22" spans="1:4" ht="12.75">
      <c r="A22" s="65" t="s">
        <v>21</v>
      </c>
      <c r="B22" s="64">
        <v>315</v>
      </c>
      <c r="C22" s="49">
        <v>148.1</v>
      </c>
      <c r="D22" s="61">
        <f>C22/B22*100</f>
        <v>47.01587301587302</v>
      </c>
    </row>
    <row r="23" spans="1:4" ht="12.75">
      <c r="A23" s="65" t="s">
        <v>4</v>
      </c>
      <c r="B23" s="7">
        <v>2100</v>
      </c>
      <c r="C23" s="49">
        <f>129.8+717.4</f>
        <v>847.2</v>
      </c>
      <c r="D23" s="61">
        <f>C23/B23*100</f>
        <v>40.34285714285715</v>
      </c>
    </row>
    <row r="24" spans="1:4" ht="12.75">
      <c r="A24" s="9" t="s">
        <v>16</v>
      </c>
      <c r="B24" s="7">
        <f>B25+B31+B32+B30</f>
        <v>2110907.8</v>
      </c>
      <c r="C24" s="7">
        <f>C25+C31+C32+C30</f>
        <v>464221</v>
      </c>
      <c r="D24" s="61">
        <f aca="true" t="shared" si="1" ref="D24:D32">C24/B24*100</f>
        <v>21.99153368991294</v>
      </c>
    </row>
    <row r="25" spans="1:4" ht="36">
      <c r="A25" s="11" t="s">
        <v>22</v>
      </c>
      <c r="B25" s="12">
        <f>B26+B27+B28+B29</f>
        <v>2026767.7999999998</v>
      </c>
      <c r="C25" s="12">
        <f>C26+C27+C28+C29</f>
        <v>464389.7</v>
      </c>
      <c r="D25" s="62">
        <f t="shared" si="1"/>
        <v>22.912822080556047</v>
      </c>
    </row>
    <row r="26" spans="1:4" ht="24">
      <c r="A26" s="11" t="s">
        <v>23</v>
      </c>
      <c r="B26" s="12">
        <v>416276</v>
      </c>
      <c r="C26" s="50">
        <v>172582</v>
      </c>
      <c r="D26" s="62">
        <f t="shared" si="1"/>
        <v>41.458551537921956</v>
      </c>
    </row>
    <row r="27" spans="1:4" ht="24">
      <c r="A27" s="11" t="s">
        <v>24</v>
      </c>
      <c r="B27" s="12">
        <v>759336.4</v>
      </c>
      <c r="C27" s="50">
        <v>20072</v>
      </c>
      <c r="D27" s="62">
        <f t="shared" si="1"/>
        <v>2.643360702845274</v>
      </c>
    </row>
    <row r="28" spans="1:4" ht="24">
      <c r="A28" s="11" t="s">
        <v>25</v>
      </c>
      <c r="B28" s="12">
        <v>833586.2</v>
      </c>
      <c r="C28" s="50">
        <v>263589.8</v>
      </c>
      <c r="D28" s="62">
        <f t="shared" si="1"/>
        <v>31.621180868877147</v>
      </c>
    </row>
    <row r="29" spans="1:4" ht="12.75">
      <c r="A29" s="11" t="s">
        <v>26</v>
      </c>
      <c r="B29" s="12">
        <v>17569.2</v>
      </c>
      <c r="C29" s="50">
        <v>8145.9</v>
      </c>
      <c r="D29" s="62">
        <f t="shared" si="1"/>
        <v>46.36466088381941</v>
      </c>
    </row>
    <row r="30" spans="1:4" ht="27" customHeight="1">
      <c r="A30" s="11" t="s">
        <v>102</v>
      </c>
      <c r="B30" s="12">
        <v>0</v>
      </c>
      <c r="C30" s="50">
        <v>0</v>
      </c>
      <c r="D30" s="62" t="e">
        <f t="shared" si="1"/>
        <v>#DIV/0!</v>
      </c>
    </row>
    <row r="31" spans="1:4" ht="17.25" customHeight="1">
      <c r="A31" s="11" t="s">
        <v>62</v>
      </c>
      <c r="B31" s="12">
        <v>84140</v>
      </c>
      <c r="C31" s="50">
        <v>652</v>
      </c>
      <c r="D31" s="62">
        <f t="shared" si="1"/>
        <v>0.7748989778939862</v>
      </c>
    </row>
    <row r="32" spans="1:4" ht="48">
      <c r="A32" s="11" t="s">
        <v>63</v>
      </c>
      <c r="B32" s="12">
        <v>0</v>
      </c>
      <c r="C32" s="50">
        <v>-820.7</v>
      </c>
      <c r="D32" s="62" t="e">
        <f t="shared" si="1"/>
        <v>#DIV/0!</v>
      </c>
    </row>
    <row r="33" spans="1:4" ht="12.75">
      <c r="A33" s="39" t="s">
        <v>27</v>
      </c>
      <c r="B33" s="40">
        <f>B7+B24</f>
        <v>2400035.8</v>
      </c>
      <c r="C33" s="40">
        <f>C7+C24</f>
        <v>550015.9</v>
      </c>
      <c r="D33" s="41">
        <f>C33/B33*100</f>
        <v>22.916987321605788</v>
      </c>
    </row>
    <row r="34" spans="1:4" ht="12.75">
      <c r="A34" s="24"/>
      <c r="B34" s="25"/>
      <c r="C34" s="25"/>
      <c r="D34" s="26"/>
    </row>
    <row r="35" spans="1:4" ht="12.75">
      <c r="A35" s="24" t="s">
        <v>12</v>
      </c>
      <c r="B35" s="16">
        <f>SUM(B36:B43)</f>
        <v>192362.3</v>
      </c>
      <c r="C35" s="16">
        <f>SUM(C36:C43)</f>
        <v>36324.1</v>
      </c>
      <c r="D35" s="26">
        <f aca="true" t="shared" si="2" ref="D35:D41">C35/B35*100</f>
        <v>18.88316993506524</v>
      </c>
    </row>
    <row r="36" spans="1:9" ht="24">
      <c r="A36" s="11" t="s">
        <v>40</v>
      </c>
      <c r="B36" s="13">
        <v>2393</v>
      </c>
      <c r="C36" s="15">
        <v>691.3</v>
      </c>
      <c r="D36" s="14">
        <f t="shared" si="2"/>
        <v>28.888424571667358</v>
      </c>
      <c r="I36" s="38"/>
    </row>
    <row r="37" spans="1:9" ht="36">
      <c r="A37" s="11" t="s">
        <v>41</v>
      </c>
      <c r="B37" s="13">
        <v>2145</v>
      </c>
      <c r="C37" s="15">
        <v>643.8</v>
      </c>
      <c r="D37" s="14">
        <f t="shared" si="2"/>
        <v>30.01398601398601</v>
      </c>
      <c r="I37" s="38"/>
    </row>
    <row r="38" spans="1:9" ht="36">
      <c r="A38" s="11" t="s">
        <v>42</v>
      </c>
      <c r="B38" s="13">
        <v>85041.1</v>
      </c>
      <c r="C38" s="15">
        <v>27529.3</v>
      </c>
      <c r="D38" s="14">
        <f t="shared" si="2"/>
        <v>32.37175906708638</v>
      </c>
      <c r="G38" s="34"/>
      <c r="I38" s="38"/>
    </row>
    <row r="39" spans="1:9" ht="12.75">
      <c r="A39" s="11" t="s">
        <v>84</v>
      </c>
      <c r="B39" s="13">
        <v>2.9</v>
      </c>
      <c r="C39" s="15">
        <v>2.9</v>
      </c>
      <c r="D39" s="14">
        <f t="shared" si="2"/>
        <v>100</v>
      </c>
      <c r="G39" s="34"/>
      <c r="I39" s="38"/>
    </row>
    <row r="40" spans="1:9" ht="36">
      <c r="A40" s="11" t="s">
        <v>43</v>
      </c>
      <c r="B40" s="13">
        <v>11252</v>
      </c>
      <c r="C40" s="15">
        <v>3211</v>
      </c>
      <c r="D40" s="14">
        <f t="shared" si="2"/>
        <v>28.537148951297546</v>
      </c>
      <c r="G40" s="34"/>
      <c r="I40" s="38"/>
    </row>
    <row r="41" spans="1:9" ht="12.75">
      <c r="A41" s="11" t="s">
        <v>91</v>
      </c>
      <c r="B41" s="13">
        <v>15</v>
      </c>
      <c r="C41" s="15">
        <v>5.9</v>
      </c>
      <c r="D41" s="14">
        <f t="shared" si="2"/>
        <v>39.333333333333336</v>
      </c>
      <c r="G41" s="34"/>
      <c r="I41" s="38"/>
    </row>
    <row r="42" spans="1:9" ht="12.75">
      <c r="A42" s="11" t="s">
        <v>44</v>
      </c>
      <c r="B42" s="13">
        <v>1000</v>
      </c>
      <c r="C42" s="15">
        <v>0</v>
      </c>
      <c r="D42" s="14">
        <v>0</v>
      </c>
      <c r="G42" s="34"/>
      <c r="I42" s="38"/>
    </row>
    <row r="43" spans="1:10" ht="12.75">
      <c r="A43" s="11" t="s">
        <v>45</v>
      </c>
      <c r="B43" s="13">
        <v>90513.3</v>
      </c>
      <c r="C43" s="15">
        <v>4239.9</v>
      </c>
      <c r="D43" s="14">
        <f aca="true" t="shared" si="3" ref="D43:D70">C43/B43*100</f>
        <v>4.6842839671075955</v>
      </c>
      <c r="G43" s="34"/>
      <c r="I43" s="37"/>
      <c r="J43" s="35"/>
    </row>
    <row r="44" spans="1:9" ht="12.75">
      <c r="A44" s="9" t="s">
        <v>33</v>
      </c>
      <c r="B44" s="7">
        <f>B45</f>
        <v>1751</v>
      </c>
      <c r="C44" s="7">
        <f>C45</f>
        <v>412.3</v>
      </c>
      <c r="D44" s="8">
        <f t="shared" si="3"/>
        <v>23.546544831524844</v>
      </c>
      <c r="G44" s="34"/>
      <c r="I44" s="38"/>
    </row>
    <row r="45" spans="1:11" ht="12.75">
      <c r="A45" s="11" t="s">
        <v>46</v>
      </c>
      <c r="B45" s="12">
        <v>1751</v>
      </c>
      <c r="C45" s="15">
        <v>412.3</v>
      </c>
      <c r="D45" s="8">
        <f t="shared" si="3"/>
        <v>23.546544831524844</v>
      </c>
      <c r="G45" s="34"/>
      <c r="I45" s="37"/>
      <c r="J45" s="36"/>
      <c r="K45" s="36"/>
    </row>
    <row r="46" spans="1:9" ht="24">
      <c r="A46" s="9" t="s">
        <v>13</v>
      </c>
      <c r="B46" s="16">
        <f>B47+B48</f>
        <v>28381.1</v>
      </c>
      <c r="C46" s="16">
        <f>C47+C48</f>
        <v>1754.5</v>
      </c>
      <c r="D46" s="8">
        <f t="shared" si="3"/>
        <v>6.1819309329095775</v>
      </c>
      <c r="G46" s="34"/>
      <c r="I46" s="38"/>
    </row>
    <row r="47" spans="1:9" ht="12" customHeight="1">
      <c r="A47" s="33" t="s">
        <v>97</v>
      </c>
      <c r="B47" s="13">
        <v>8618.4</v>
      </c>
      <c r="C47" s="15">
        <v>1354.8</v>
      </c>
      <c r="D47" s="14">
        <f t="shared" si="3"/>
        <v>15.719855193539404</v>
      </c>
      <c r="G47" s="34"/>
      <c r="I47" s="38"/>
    </row>
    <row r="48" spans="1:9" ht="23.25" customHeight="1">
      <c r="A48" s="33" t="s">
        <v>98</v>
      </c>
      <c r="B48" s="13">
        <v>19762.7</v>
      </c>
      <c r="C48" s="15">
        <v>399.7</v>
      </c>
      <c r="D48" s="14">
        <f t="shared" si="3"/>
        <v>2.022496926027314</v>
      </c>
      <c r="G48" s="35"/>
      <c r="I48" s="38"/>
    </row>
    <row r="49" spans="1:9" ht="12.75">
      <c r="A49" s="9" t="s">
        <v>14</v>
      </c>
      <c r="B49" s="16">
        <f>SUM(B50:B54)</f>
        <v>195924.5</v>
      </c>
      <c r="C49" s="16">
        <f>SUM(C50:C54)</f>
        <v>47462</v>
      </c>
      <c r="D49" s="8">
        <f t="shared" si="3"/>
        <v>24.22463755170997</v>
      </c>
      <c r="I49" s="38"/>
    </row>
    <row r="50" spans="1:9" ht="12.75">
      <c r="A50" s="11" t="s">
        <v>64</v>
      </c>
      <c r="B50" s="13">
        <v>54385.3</v>
      </c>
      <c r="C50" s="15">
        <v>7861.6</v>
      </c>
      <c r="D50" s="14">
        <f t="shared" si="3"/>
        <v>14.45537672863807</v>
      </c>
      <c r="I50" s="38"/>
    </row>
    <row r="51" spans="1:9" ht="12.75">
      <c r="A51" s="11" t="s">
        <v>101</v>
      </c>
      <c r="B51" s="13">
        <v>113.3</v>
      </c>
      <c r="C51" s="15">
        <v>0</v>
      </c>
      <c r="D51" s="14">
        <f t="shared" si="3"/>
        <v>0</v>
      </c>
      <c r="I51" s="38"/>
    </row>
    <row r="52" spans="1:10" ht="12.75">
      <c r="A52" s="11" t="s">
        <v>47</v>
      </c>
      <c r="B52" s="13">
        <v>28636.6</v>
      </c>
      <c r="C52" s="15">
        <v>11516.8</v>
      </c>
      <c r="D52" s="14">
        <f t="shared" si="3"/>
        <v>40.21706487502008</v>
      </c>
      <c r="I52" s="37"/>
      <c r="J52" s="36"/>
    </row>
    <row r="53" spans="1:9" ht="12.75">
      <c r="A53" s="11" t="s">
        <v>89</v>
      </c>
      <c r="B53" s="13">
        <v>108849.9</v>
      </c>
      <c r="C53" s="15">
        <v>25473</v>
      </c>
      <c r="D53" s="14">
        <f t="shared" si="3"/>
        <v>23.401950759715902</v>
      </c>
      <c r="I53" s="38"/>
    </row>
    <row r="54" spans="1:10" ht="12.75">
      <c r="A54" s="11" t="s">
        <v>48</v>
      </c>
      <c r="B54" s="13">
        <v>3939.4</v>
      </c>
      <c r="C54" s="15">
        <v>2610.6</v>
      </c>
      <c r="D54" s="14">
        <f t="shared" si="3"/>
        <v>66.26897497080773</v>
      </c>
      <c r="I54" s="38"/>
      <c r="J54" s="34"/>
    </row>
    <row r="55" spans="1:10" ht="12.75">
      <c r="A55" s="9" t="s">
        <v>5</v>
      </c>
      <c r="B55" s="16">
        <f>SUM(B56:B59)</f>
        <v>772663.6</v>
      </c>
      <c r="C55" s="16">
        <f>SUM(C56:C59)</f>
        <v>34253.9</v>
      </c>
      <c r="D55" s="8">
        <f t="shared" si="3"/>
        <v>4.4332229446294615</v>
      </c>
      <c r="I55" s="38"/>
      <c r="J55" s="34"/>
    </row>
    <row r="56" spans="1:10" ht="12.75">
      <c r="A56" s="11" t="s">
        <v>49</v>
      </c>
      <c r="B56" s="13">
        <v>1052.2</v>
      </c>
      <c r="C56" s="15">
        <v>605.1</v>
      </c>
      <c r="D56" s="14">
        <f t="shared" si="3"/>
        <v>57.50807831210797</v>
      </c>
      <c r="I56" s="38"/>
      <c r="J56" s="34"/>
    </row>
    <row r="57" spans="1:10" ht="12.75">
      <c r="A57" s="11" t="s">
        <v>50</v>
      </c>
      <c r="B57" s="13">
        <v>721998.9</v>
      </c>
      <c r="C57" s="15">
        <v>26236.8</v>
      </c>
      <c r="D57" s="14">
        <f t="shared" si="3"/>
        <v>3.6339113536045553</v>
      </c>
      <c r="I57" s="38"/>
      <c r="J57" s="34"/>
    </row>
    <row r="58" spans="1:10" ht="12.75">
      <c r="A58" s="11" t="s">
        <v>81</v>
      </c>
      <c r="B58" s="13">
        <v>40228.5</v>
      </c>
      <c r="C58" s="15">
        <v>4134.6</v>
      </c>
      <c r="D58" s="14">
        <f t="shared" si="3"/>
        <v>10.27778813527723</v>
      </c>
      <c r="I58" s="37"/>
      <c r="J58" s="35"/>
    </row>
    <row r="59" spans="1:9" ht="24">
      <c r="A59" s="11" t="s">
        <v>92</v>
      </c>
      <c r="B59" s="13">
        <v>9384</v>
      </c>
      <c r="C59" s="15">
        <v>3277.4</v>
      </c>
      <c r="D59" s="14">
        <f t="shared" si="3"/>
        <v>34.92540494458653</v>
      </c>
      <c r="I59" s="38"/>
    </row>
    <row r="60" spans="1:9" ht="12.75">
      <c r="A60" s="9" t="s">
        <v>103</v>
      </c>
      <c r="B60" s="16">
        <f>B61</f>
        <v>19377</v>
      </c>
      <c r="C60" s="16">
        <f>C61</f>
        <v>0</v>
      </c>
      <c r="D60" s="8">
        <f t="shared" si="3"/>
        <v>0</v>
      </c>
      <c r="I60" s="38"/>
    </row>
    <row r="61" spans="1:9" ht="12.75">
      <c r="A61" s="11" t="s">
        <v>104</v>
      </c>
      <c r="B61" s="13">
        <v>19377</v>
      </c>
      <c r="C61" s="15">
        <v>0</v>
      </c>
      <c r="D61" s="14">
        <f t="shared" si="3"/>
        <v>0</v>
      </c>
      <c r="I61" s="38"/>
    </row>
    <row r="62" spans="1:10" ht="12.75">
      <c r="A62" s="9" t="s">
        <v>6</v>
      </c>
      <c r="B62" s="16">
        <f>SUM(B63:B67)</f>
        <v>767662.4</v>
      </c>
      <c r="C62" s="16">
        <f>SUM(C63:C67)</f>
        <v>255888.5</v>
      </c>
      <c r="D62" s="8">
        <f t="shared" si="3"/>
        <v>33.33346794111578</v>
      </c>
      <c r="I62" s="38"/>
      <c r="J62" s="34"/>
    </row>
    <row r="63" spans="1:10" ht="12.75">
      <c r="A63" s="11" t="s">
        <v>51</v>
      </c>
      <c r="B63" s="13">
        <v>212455.9</v>
      </c>
      <c r="C63" s="15">
        <v>62608.1</v>
      </c>
      <c r="D63" s="14">
        <f t="shared" si="3"/>
        <v>29.468750926662896</v>
      </c>
      <c r="I63" s="38"/>
      <c r="J63" s="34"/>
    </row>
    <row r="64" spans="1:10" ht="12.75">
      <c r="A64" s="11" t="s">
        <v>52</v>
      </c>
      <c r="B64" s="13">
        <v>436175.9</v>
      </c>
      <c r="C64" s="15">
        <v>150629.5</v>
      </c>
      <c r="D64" s="14">
        <f t="shared" si="3"/>
        <v>34.53411800147601</v>
      </c>
      <c r="I64" s="38"/>
      <c r="J64" s="34"/>
    </row>
    <row r="65" spans="1:10" ht="12.75">
      <c r="A65" s="11" t="s">
        <v>75</v>
      </c>
      <c r="B65" s="13">
        <v>85951.2</v>
      </c>
      <c r="C65" s="15">
        <v>32006.9</v>
      </c>
      <c r="D65" s="14">
        <f t="shared" si="3"/>
        <v>37.23845624028519</v>
      </c>
      <c r="I65" s="38"/>
      <c r="J65" s="34"/>
    </row>
    <row r="66" spans="1:10" ht="12.75">
      <c r="A66" s="11" t="s">
        <v>100</v>
      </c>
      <c r="B66" s="13">
        <v>580</v>
      </c>
      <c r="C66" s="15">
        <v>0</v>
      </c>
      <c r="D66" s="14">
        <f t="shared" si="3"/>
        <v>0</v>
      </c>
      <c r="E66" s="42"/>
      <c r="F66" s="42"/>
      <c r="I66" s="37"/>
      <c r="J66" s="35"/>
    </row>
    <row r="67" spans="1:9" ht="12.75">
      <c r="A67" s="11" t="s">
        <v>53</v>
      </c>
      <c r="B67" s="13">
        <v>32499.4</v>
      </c>
      <c r="C67" s="15">
        <v>10644</v>
      </c>
      <c r="D67" s="14">
        <f t="shared" si="3"/>
        <v>32.75137387151762</v>
      </c>
      <c r="I67" s="38"/>
    </row>
    <row r="68" spans="1:10" ht="12.75">
      <c r="A68" s="9" t="s">
        <v>34</v>
      </c>
      <c r="B68" s="16">
        <f>SUM(B69:B70)</f>
        <v>153773.5</v>
      </c>
      <c r="C68" s="16">
        <f>SUM(C69:C70)</f>
        <v>59647.100000000006</v>
      </c>
      <c r="D68" s="8">
        <f t="shared" si="3"/>
        <v>38.78893307364403</v>
      </c>
      <c r="E68" s="38"/>
      <c r="F68" s="38"/>
      <c r="I68" s="38"/>
      <c r="J68" s="34"/>
    </row>
    <row r="69" spans="1:10" ht="12.75">
      <c r="A69" s="11" t="s">
        <v>54</v>
      </c>
      <c r="B69" s="13">
        <v>111831.5</v>
      </c>
      <c r="C69" s="15">
        <v>45159.3</v>
      </c>
      <c r="D69" s="14">
        <f t="shared" si="3"/>
        <v>40.38155618050371</v>
      </c>
      <c r="E69" s="38"/>
      <c r="F69" s="38"/>
      <c r="I69" s="38"/>
      <c r="J69" s="34"/>
    </row>
    <row r="70" spans="1:10" ht="12.75">
      <c r="A70" s="11" t="s">
        <v>55</v>
      </c>
      <c r="B70" s="13">
        <v>41942</v>
      </c>
      <c r="C70" s="15">
        <v>14487.8</v>
      </c>
      <c r="D70" s="14">
        <f t="shared" si="3"/>
        <v>34.542463401840635</v>
      </c>
      <c r="E70" s="38"/>
      <c r="F70" s="37"/>
      <c r="G70" s="36"/>
      <c r="I70" s="38"/>
      <c r="J70" s="34"/>
    </row>
    <row r="71" spans="1:9" ht="12.75" customHeight="1" hidden="1">
      <c r="A71" s="9" t="s">
        <v>82</v>
      </c>
      <c r="B71" s="16">
        <f>B72</f>
        <v>0</v>
      </c>
      <c r="C71" s="16">
        <f>C72</f>
        <v>0</v>
      </c>
      <c r="D71" s="8">
        <v>0</v>
      </c>
      <c r="E71" s="38"/>
      <c r="F71" s="38"/>
      <c r="I71" s="38"/>
    </row>
    <row r="72" spans="1:9" ht="12.75" customHeight="1" hidden="1">
      <c r="A72" s="11" t="s">
        <v>83</v>
      </c>
      <c r="B72" s="13">
        <v>0</v>
      </c>
      <c r="C72" s="15">
        <v>0</v>
      </c>
      <c r="D72" s="14">
        <v>0</v>
      </c>
      <c r="E72" s="38"/>
      <c r="F72" s="38"/>
      <c r="I72" s="38"/>
    </row>
    <row r="73" spans="1:10" ht="12.75">
      <c r="A73" s="9" t="s">
        <v>7</v>
      </c>
      <c r="B73" s="16">
        <f>B74+B75+B76+B77+B78</f>
        <v>287735.39999999997</v>
      </c>
      <c r="C73" s="16">
        <f>C74+C75+C76+C77+C78</f>
        <v>129771.6</v>
      </c>
      <c r="D73" s="8">
        <f aca="true" t="shared" si="4" ref="D73:D85">C73/B73*100</f>
        <v>45.10101989536221</v>
      </c>
      <c r="E73" s="38"/>
      <c r="F73" s="38"/>
      <c r="I73" s="38"/>
      <c r="J73" s="34"/>
    </row>
    <row r="74" spans="1:10" ht="12.75">
      <c r="A74" s="11" t="s">
        <v>56</v>
      </c>
      <c r="B74" s="13">
        <v>5690.9</v>
      </c>
      <c r="C74" s="15">
        <v>2807.3</v>
      </c>
      <c r="D74" s="14">
        <f t="shared" si="4"/>
        <v>49.329631516983255</v>
      </c>
      <c r="E74" s="38"/>
      <c r="F74" s="38"/>
      <c r="I74" s="38"/>
      <c r="J74" s="34"/>
    </row>
    <row r="75" spans="1:10" ht="12.75">
      <c r="A75" s="11" t="s">
        <v>57</v>
      </c>
      <c r="B75" s="13">
        <v>124354.3</v>
      </c>
      <c r="C75" s="15">
        <v>35926.4</v>
      </c>
      <c r="D75" s="14">
        <f t="shared" si="4"/>
        <v>28.890356023072783</v>
      </c>
      <c r="E75" s="38"/>
      <c r="F75" s="38"/>
      <c r="I75" s="37"/>
      <c r="J75" s="35"/>
    </row>
    <row r="76" spans="1:9" ht="12.75">
      <c r="A76" s="11" t="s">
        <v>58</v>
      </c>
      <c r="B76" s="13">
        <v>1902.6</v>
      </c>
      <c r="C76" s="15">
        <v>143.8</v>
      </c>
      <c r="D76" s="14">
        <f t="shared" si="4"/>
        <v>7.558078419005572</v>
      </c>
      <c r="E76" s="38"/>
      <c r="F76" s="38"/>
      <c r="I76" s="38"/>
    </row>
    <row r="77" spans="1:9" ht="12.75">
      <c r="A77" s="11" t="s">
        <v>59</v>
      </c>
      <c r="B77" s="13">
        <v>123390.8</v>
      </c>
      <c r="C77" s="15">
        <v>82037</v>
      </c>
      <c r="D77" s="14">
        <f t="shared" si="4"/>
        <v>66.48550783364723</v>
      </c>
      <c r="E77" s="38"/>
      <c r="F77" s="38"/>
      <c r="I77" s="38"/>
    </row>
    <row r="78" spans="1:9" ht="12.75">
      <c r="A78" s="11" t="s">
        <v>60</v>
      </c>
      <c r="B78" s="13">
        <v>32396.8</v>
      </c>
      <c r="C78" s="15">
        <v>8857.1</v>
      </c>
      <c r="D78" s="14">
        <f t="shared" si="4"/>
        <v>27.339428585539316</v>
      </c>
      <c r="E78" s="38"/>
      <c r="F78" s="38"/>
      <c r="I78" s="38"/>
    </row>
    <row r="79" spans="1:9" ht="12.75">
      <c r="A79" s="9" t="s">
        <v>35</v>
      </c>
      <c r="B79" s="7">
        <f>B80+B81+B82</f>
        <v>7574</v>
      </c>
      <c r="C79" s="7">
        <f>C80+C81+C82</f>
        <v>677.1</v>
      </c>
      <c r="D79" s="8">
        <f>C79/B79*100</f>
        <v>8.939794032215474</v>
      </c>
      <c r="E79" s="38"/>
      <c r="F79" s="38"/>
      <c r="I79" s="38"/>
    </row>
    <row r="80" spans="1:9" ht="12.75">
      <c r="A80" s="11" t="s">
        <v>87</v>
      </c>
      <c r="B80" s="12">
        <v>1356</v>
      </c>
      <c r="C80" s="12">
        <v>476.5</v>
      </c>
      <c r="D80" s="14">
        <f t="shared" si="4"/>
        <v>35.140117994100294</v>
      </c>
      <c r="E80" s="43"/>
      <c r="F80" s="43"/>
      <c r="I80" s="38"/>
    </row>
    <row r="81" spans="1:9" ht="12.75">
      <c r="A81" s="11" t="s">
        <v>96</v>
      </c>
      <c r="B81" s="12">
        <v>6218</v>
      </c>
      <c r="C81" s="12">
        <v>200.6</v>
      </c>
      <c r="D81" s="14">
        <f t="shared" si="4"/>
        <v>3.2261177227404305</v>
      </c>
      <c r="E81" s="43"/>
      <c r="F81" s="43"/>
      <c r="I81" s="38"/>
    </row>
    <row r="82" spans="1:10" ht="12.75">
      <c r="A82" s="11" t="s">
        <v>86</v>
      </c>
      <c r="B82" s="12">
        <v>0</v>
      </c>
      <c r="C82" s="12">
        <v>0</v>
      </c>
      <c r="D82" s="14" t="e">
        <f t="shared" si="4"/>
        <v>#DIV/0!</v>
      </c>
      <c r="E82" s="38"/>
      <c r="F82" s="38"/>
      <c r="I82" s="37"/>
      <c r="J82" s="36"/>
    </row>
    <row r="83" spans="1:9" ht="12.75">
      <c r="A83" s="9" t="s">
        <v>36</v>
      </c>
      <c r="B83" s="7">
        <f>B84</f>
        <v>3631</v>
      </c>
      <c r="C83" s="7">
        <f>C84</f>
        <v>1451</v>
      </c>
      <c r="D83" s="8">
        <f t="shared" si="4"/>
        <v>39.961443128614704</v>
      </c>
      <c r="E83" s="38"/>
      <c r="F83" s="38"/>
      <c r="I83" s="38"/>
    </row>
    <row r="84" spans="1:9" ht="12.75">
      <c r="A84" s="11" t="s">
        <v>99</v>
      </c>
      <c r="B84" s="12">
        <v>3631</v>
      </c>
      <c r="C84" s="12">
        <v>1451</v>
      </c>
      <c r="D84" s="14">
        <f t="shared" si="4"/>
        <v>39.961443128614704</v>
      </c>
      <c r="E84" s="38"/>
      <c r="F84" s="38"/>
      <c r="I84" s="38"/>
    </row>
    <row r="85" spans="1:9" ht="12.75">
      <c r="A85" s="39" t="s">
        <v>28</v>
      </c>
      <c r="B85" s="40">
        <f>B35+B44+B46+B49+B55+B62+B68+B73+B79+B83+B60</f>
        <v>2430835.8</v>
      </c>
      <c r="C85" s="40">
        <f>C35+C44+C46+C49+C55+C62+C68+C73+C79+C83+C60</f>
        <v>567642.1</v>
      </c>
      <c r="D85" s="41">
        <f t="shared" si="4"/>
        <v>23.35172536129343</v>
      </c>
      <c r="E85" s="38"/>
      <c r="F85" s="38"/>
      <c r="I85" s="38"/>
    </row>
    <row r="86" spans="1:9" ht="24">
      <c r="A86" s="9" t="s">
        <v>29</v>
      </c>
      <c r="B86" s="44">
        <f>B33-B85</f>
        <v>-30800</v>
      </c>
      <c r="C86" s="44">
        <f>C33-C85</f>
        <v>-17626.199999999953</v>
      </c>
      <c r="D86" s="8"/>
      <c r="E86" s="38"/>
      <c r="F86" s="38"/>
      <c r="I86" s="38"/>
    </row>
    <row r="87" spans="1:9" ht="12.75">
      <c r="A87" s="17"/>
      <c r="B87" s="18" t="s">
        <v>38</v>
      </c>
      <c r="C87" s="19"/>
      <c r="D87" s="4"/>
      <c r="E87" s="38"/>
      <c r="F87" s="37"/>
      <c r="G87" s="35"/>
      <c r="I87" s="38"/>
    </row>
    <row r="88" spans="1:10" ht="12.75">
      <c r="A88" s="20"/>
      <c r="B88" s="21"/>
      <c r="C88" s="22" t="s">
        <v>88</v>
      </c>
      <c r="D88" s="4"/>
      <c r="E88" s="38"/>
      <c r="F88" s="38"/>
      <c r="I88" s="37"/>
      <c r="J88" s="35"/>
    </row>
    <row r="89" spans="1:9" ht="22.5">
      <c r="A89" s="29" t="s">
        <v>1</v>
      </c>
      <c r="B89" s="27" t="s">
        <v>76</v>
      </c>
      <c r="C89" s="28" t="s">
        <v>32</v>
      </c>
      <c r="D89" s="4"/>
      <c r="E89" s="38"/>
      <c r="F89" s="38"/>
      <c r="I89" s="38"/>
    </row>
    <row r="90" spans="1:10" ht="24">
      <c r="A90" s="1" t="s">
        <v>30</v>
      </c>
      <c r="B90" s="45">
        <f>B91+B96</f>
        <v>30800</v>
      </c>
      <c r="C90" s="45">
        <f>C91+C96</f>
        <v>17626.199999999953</v>
      </c>
      <c r="D90" s="4"/>
      <c r="E90" s="38"/>
      <c r="F90" s="38"/>
      <c r="I90" s="38"/>
      <c r="J90" s="34"/>
    </row>
    <row r="91" spans="1:4" ht="24">
      <c r="A91" s="23" t="s">
        <v>85</v>
      </c>
      <c r="B91" s="46">
        <f>B92</f>
        <v>0</v>
      </c>
      <c r="C91" s="46">
        <f>C92</f>
        <v>0</v>
      </c>
      <c r="D91" s="4"/>
    </row>
    <row r="92" spans="1:4" ht="24">
      <c r="A92" s="2" t="s">
        <v>65</v>
      </c>
      <c r="B92" s="47">
        <v>0</v>
      </c>
      <c r="C92" s="47">
        <v>0</v>
      </c>
      <c r="D92" s="5"/>
    </row>
    <row r="93" spans="1:4" ht="36">
      <c r="A93" s="2" t="s">
        <v>66</v>
      </c>
      <c r="B93" s="47">
        <v>0</v>
      </c>
      <c r="C93" s="47">
        <v>0</v>
      </c>
      <c r="D93" s="5"/>
    </row>
    <row r="94" spans="1:4" ht="36">
      <c r="A94" s="3" t="s">
        <v>67</v>
      </c>
      <c r="B94" s="47">
        <v>0</v>
      </c>
      <c r="C94" s="47">
        <v>0</v>
      </c>
      <c r="D94" s="4"/>
    </row>
    <row r="95" spans="1:4" ht="48">
      <c r="A95" s="3" t="s">
        <v>68</v>
      </c>
      <c r="B95" s="47">
        <v>0</v>
      </c>
      <c r="C95" s="47">
        <v>0</v>
      </c>
      <c r="D95" s="5"/>
    </row>
    <row r="96" spans="1:4" ht="12.75">
      <c r="A96" s="31" t="s">
        <v>73</v>
      </c>
      <c r="B96" s="46">
        <f>B97</f>
        <v>30800</v>
      </c>
      <c r="C96" s="46">
        <f>C97</f>
        <v>17626.199999999953</v>
      </c>
      <c r="D96" s="5"/>
    </row>
    <row r="97" spans="1:4" ht="24">
      <c r="A97" s="3" t="s">
        <v>69</v>
      </c>
      <c r="B97" s="48">
        <f>B98+B102</f>
        <v>30800</v>
      </c>
      <c r="C97" s="48">
        <f>C98+C102</f>
        <v>17626.199999999953</v>
      </c>
      <c r="D97" s="5"/>
    </row>
    <row r="98" spans="1:4" ht="12.75">
      <c r="A98" s="3" t="s">
        <v>77</v>
      </c>
      <c r="B98" s="48">
        <v>-2400035.8</v>
      </c>
      <c r="C98" s="48">
        <v>-552687</v>
      </c>
      <c r="D98" s="5"/>
    </row>
    <row r="99" spans="1:4" ht="12.75">
      <c r="A99" s="3" t="s">
        <v>78</v>
      </c>
      <c r="B99" s="48">
        <v>-2400035.8</v>
      </c>
      <c r="C99" s="48">
        <v>-552687</v>
      </c>
      <c r="D99" s="4"/>
    </row>
    <row r="100" spans="1:4" ht="24.75">
      <c r="A100" s="3" t="s">
        <v>79</v>
      </c>
      <c r="B100" s="48">
        <v>-2400035.8</v>
      </c>
      <c r="C100" s="48">
        <v>-552687</v>
      </c>
      <c r="D100" s="30"/>
    </row>
    <row r="101" spans="1:4" ht="24.75">
      <c r="A101" s="3" t="s">
        <v>80</v>
      </c>
      <c r="B101" s="48">
        <v>-2400035.8</v>
      </c>
      <c r="C101" s="48">
        <v>-552687</v>
      </c>
      <c r="D101" s="30"/>
    </row>
    <row r="102" spans="1:4" ht="15">
      <c r="A102" s="3" t="s">
        <v>70</v>
      </c>
      <c r="B102" s="48">
        <v>2430835.8</v>
      </c>
      <c r="C102" s="48">
        <v>570313.2</v>
      </c>
      <c r="D102" s="30"/>
    </row>
    <row r="103" spans="1:4" ht="15">
      <c r="A103" s="3" t="s">
        <v>71</v>
      </c>
      <c r="B103" s="48">
        <v>2430835.8</v>
      </c>
      <c r="C103" s="48">
        <v>570313.2</v>
      </c>
      <c r="D103" s="30"/>
    </row>
    <row r="104" spans="1:4" ht="24.75">
      <c r="A104" s="3" t="s">
        <v>74</v>
      </c>
      <c r="B104" s="48">
        <v>2430835.8</v>
      </c>
      <c r="C104" s="48">
        <v>570313.2</v>
      </c>
      <c r="D104" s="30"/>
    </row>
    <row r="105" spans="1:4" ht="24.75">
      <c r="A105" s="3" t="s">
        <v>72</v>
      </c>
      <c r="B105" s="48">
        <v>2430835.8</v>
      </c>
      <c r="C105" s="48">
        <v>570313.2</v>
      </c>
      <c r="D105" s="30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2024-05-02T08:11:14Z</cp:lastPrinted>
  <dcterms:created xsi:type="dcterms:W3CDTF">1999-05-18T09:48:14Z</dcterms:created>
  <dcterms:modified xsi:type="dcterms:W3CDTF">2024-05-08T04:27:43Z</dcterms:modified>
  <cp:category/>
  <cp:version/>
  <cp:contentType/>
  <cp:contentStatus/>
</cp:coreProperties>
</file>