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30" windowWidth="9540" windowHeight="4650" tabRatio="602" firstSheet="7" activeTab="11"/>
  </bookViews>
  <sheets>
    <sheet name="на 01.02.2016" sheetId="79" r:id="rId1"/>
    <sheet name="на 01.03.2016" sheetId="80" r:id="rId2"/>
    <sheet name="на 01.04.2016" sheetId="81" r:id="rId3"/>
    <sheet name="на 01.05.2016" sheetId="82" r:id="rId4"/>
    <sheet name="на 01.06.2016" sheetId="83" r:id="rId5"/>
    <sheet name="на 01.07.2016" sheetId="84" r:id="rId6"/>
    <sheet name="на 01.08.2016" sheetId="85" r:id="rId7"/>
    <sheet name="на 01.09.2016" sheetId="86" r:id="rId8"/>
    <sheet name="на 01.10.2016" sheetId="87" r:id="rId9"/>
    <sheet name="на 01.11.2016" sheetId="88" r:id="rId10"/>
    <sheet name="на 01.12.2016" sheetId="89" r:id="rId11"/>
    <sheet name="на 01.01.2017" sheetId="90" r:id="rId12"/>
  </sheets>
  <definedNames>
    <definedName name="_xlnm.Print_Area" localSheetId="0">'на 01.02.2016'!$A$1:$D$67</definedName>
    <definedName name="_xlnm.Print_Area" localSheetId="1">'на 01.03.2016'!$A$1:$D$72</definedName>
    <definedName name="_xlnm.Print_Area" localSheetId="3">'на 01.05.2016'!$A$1:$D$68</definedName>
    <definedName name="_xlnm.Print_Area" localSheetId="4">'на 01.06.2016'!$A$1:$D$72</definedName>
  </definedNames>
  <calcPr calcId="145621"/>
</workbook>
</file>

<file path=xl/calcChain.xml><?xml version="1.0" encoding="utf-8"?>
<calcChain xmlns="http://schemas.openxmlformats.org/spreadsheetml/2006/main">
  <c r="B72" i="90" l="1"/>
  <c r="C93" i="90"/>
  <c r="B93" i="90"/>
  <c r="C92" i="90"/>
  <c r="B92" i="90"/>
  <c r="B87" i="90"/>
  <c r="B81" i="90"/>
  <c r="C79" i="90"/>
  <c r="B79" i="90"/>
  <c r="D74" i="90"/>
  <c r="D73" i="90"/>
  <c r="C72" i="90"/>
  <c r="D71" i="90"/>
  <c r="D70" i="90"/>
  <c r="D69" i="90"/>
  <c r="D68" i="90"/>
  <c r="D67" i="90"/>
  <c r="D66" i="90"/>
  <c r="D65" i="90"/>
  <c r="D64" i="90"/>
  <c r="C63" i="90"/>
  <c r="B63" i="90"/>
  <c r="D62" i="90"/>
  <c r="D61" i="90"/>
  <c r="C60" i="90"/>
  <c r="B60" i="90"/>
  <c r="D59" i="90"/>
  <c r="D58" i="90"/>
  <c r="C57" i="90"/>
  <c r="B57" i="90"/>
  <c r="D56" i="90"/>
  <c r="D55" i="90"/>
  <c r="D54" i="90"/>
  <c r="D53" i="90"/>
  <c r="C52" i="90"/>
  <c r="B52" i="90"/>
  <c r="D51" i="90"/>
  <c r="D50" i="90"/>
  <c r="C49" i="90"/>
  <c r="B49" i="90"/>
  <c r="D48" i="90"/>
  <c r="D47" i="90"/>
  <c r="D46" i="90"/>
  <c r="D45" i="90"/>
  <c r="C44" i="90"/>
  <c r="B44" i="90"/>
  <c r="D43" i="90"/>
  <c r="C42" i="90"/>
  <c r="B42" i="90"/>
  <c r="D41" i="90"/>
  <c r="C40" i="90"/>
  <c r="B40" i="90"/>
  <c r="D39" i="90"/>
  <c r="D38" i="90"/>
  <c r="D37" i="90"/>
  <c r="D36" i="90"/>
  <c r="D35" i="90"/>
  <c r="D34" i="90"/>
  <c r="D33" i="90"/>
  <c r="D32" i="90"/>
  <c r="C31" i="90"/>
  <c r="B31" i="90"/>
  <c r="D27" i="90"/>
  <c r="D26" i="90"/>
  <c r="D25" i="90"/>
  <c r="D24" i="90"/>
  <c r="D23" i="90"/>
  <c r="C22" i="90"/>
  <c r="B22" i="90"/>
  <c r="B21" i="90" s="1"/>
  <c r="D19" i="90"/>
  <c r="D17" i="90"/>
  <c r="D16" i="90"/>
  <c r="C15" i="90"/>
  <c r="B15" i="90"/>
  <c r="D15" i="90" s="1"/>
  <c r="D14" i="90"/>
  <c r="D13" i="90"/>
  <c r="D12" i="90"/>
  <c r="C11" i="90"/>
  <c r="B11" i="90"/>
  <c r="D11" i="90" s="1"/>
  <c r="D10" i="90"/>
  <c r="D9" i="90"/>
  <c r="C8" i="90"/>
  <c r="B8" i="90"/>
  <c r="D72" i="90" l="1"/>
  <c r="D63" i="90"/>
  <c r="D60" i="90"/>
  <c r="D57" i="90"/>
  <c r="D52" i="90"/>
  <c r="C75" i="90"/>
  <c r="D49" i="90"/>
  <c r="D44" i="90"/>
  <c r="B75" i="90"/>
  <c r="D42" i="90"/>
  <c r="D40" i="90"/>
  <c r="D22" i="90"/>
  <c r="B7" i="90"/>
  <c r="B29" i="90" s="1"/>
  <c r="D8" i="90"/>
  <c r="D31" i="90"/>
  <c r="C7" i="90"/>
  <c r="C21" i="90"/>
  <c r="D21" i="90" s="1"/>
  <c r="C64" i="89"/>
  <c r="B64" i="89"/>
  <c r="C63" i="89"/>
  <c r="C50" i="89" s="1"/>
  <c r="B63" i="89"/>
  <c r="B58" i="89"/>
  <c r="B52" i="89"/>
  <c r="B50" i="89"/>
  <c r="D44" i="89"/>
  <c r="C43" i="89"/>
  <c r="C46" i="89" s="1"/>
  <c r="B43" i="89"/>
  <c r="B46" i="89" s="1"/>
  <c r="D42" i="89"/>
  <c r="D41" i="89"/>
  <c r="D40" i="89"/>
  <c r="D39" i="89"/>
  <c r="D38" i="89"/>
  <c r="D37" i="89"/>
  <c r="D36" i="89"/>
  <c r="D35" i="89"/>
  <c r="D34" i="89"/>
  <c r="D33" i="89"/>
  <c r="D32" i="89"/>
  <c r="D31" i="89"/>
  <c r="D27" i="89"/>
  <c r="D26" i="89"/>
  <c r="D25" i="89"/>
  <c r="D24" i="89"/>
  <c r="D23" i="89"/>
  <c r="C22" i="89"/>
  <c r="C21" i="89" s="1"/>
  <c r="B22" i="89"/>
  <c r="D19" i="89"/>
  <c r="D17" i="89"/>
  <c r="D16" i="89"/>
  <c r="C15" i="89"/>
  <c r="D15" i="89" s="1"/>
  <c r="B15" i="89"/>
  <c r="D14" i="89"/>
  <c r="D13" i="89"/>
  <c r="D12" i="89"/>
  <c r="C11" i="89"/>
  <c r="B11" i="89"/>
  <c r="D10" i="89"/>
  <c r="D9" i="89"/>
  <c r="C8" i="89"/>
  <c r="B8" i="89"/>
  <c r="B7" i="89" s="1"/>
  <c r="D75" i="90" l="1"/>
  <c r="D7" i="90"/>
  <c r="C29" i="90"/>
  <c r="D11" i="89"/>
  <c r="C7" i="89"/>
  <c r="C29" i="89" s="1"/>
  <c r="C47" i="89" s="1"/>
  <c r="D22" i="89"/>
  <c r="D46" i="89"/>
  <c r="D8" i="89"/>
  <c r="B21" i="89"/>
  <c r="D21" i="89" s="1"/>
  <c r="D43" i="89"/>
  <c r="C76" i="90" l="1"/>
  <c r="D29" i="90"/>
  <c r="D7" i="89"/>
  <c r="B29" i="89"/>
  <c r="D29" i="89" s="1"/>
  <c r="B15" i="88"/>
  <c r="C15" i="88"/>
  <c r="B58" i="88" l="1"/>
  <c r="C64" i="88" l="1"/>
  <c r="B64" i="88"/>
  <c r="C63" i="88"/>
  <c r="C50" i="88" s="1"/>
  <c r="B63" i="88"/>
  <c r="B52" i="88"/>
  <c r="B50" i="88"/>
  <c r="D44" i="88"/>
  <c r="C43" i="88"/>
  <c r="C46" i="88" s="1"/>
  <c r="B43" i="88"/>
  <c r="B46" i="88" s="1"/>
  <c r="D42" i="88"/>
  <c r="D41" i="88"/>
  <c r="D40" i="88"/>
  <c r="D39" i="88"/>
  <c r="D38" i="88"/>
  <c r="D37" i="88"/>
  <c r="D36" i="88"/>
  <c r="D35" i="88"/>
  <c r="D34" i="88"/>
  <c r="D33" i="88"/>
  <c r="D32" i="88"/>
  <c r="D31" i="88"/>
  <c r="D27" i="88"/>
  <c r="D26" i="88"/>
  <c r="D25" i="88"/>
  <c r="D24" i="88"/>
  <c r="D23" i="88"/>
  <c r="C22" i="88"/>
  <c r="C21" i="88" s="1"/>
  <c r="B22" i="88"/>
  <c r="D19" i="88"/>
  <c r="D17" i="88"/>
  <c r="D16" i="88"/>
  <c r="D15" i="88"/>
  <c r="D14" i="88"/>
  <c r="D13" i="88"/>
  <c r="D12" i="88"/>
  <c r="C11" i="88"/>
  <c r="B11" i="88"/>
  <c r="D10" i="88"/>
  <c r="D9" i="88"/>
  <c r="C8" i="88"/>
  <c r="B8" i="88"/>
  <c r="D22" i="88" l="1"/>
  <c r="D8" i="88"/>
  <c r="B7" i="88"/>
  <c r="C7" i="88"/>
  <c r="C29" i="88" s="1"/>
  <c r="C47" i="88" s="1"/>
  <c r="D11" i="88"/>
  <c r="D46" i="88"/>
  <c r="B21" i="88"/>
  <c r="D21" i="88" s="1"/>
  <c r="D43" i="88"/>
  <c r="D7" i="88" l="1"/>
  <c r="B29" i="88"/>
  <c r="D29" i="88" s="1"/>
  <c r="C22" i="87"/>
  <c r="C21" i="87" s="1"/>
  <c r="B22" i="87"/>
  <c r="B21" i="87" s="1"/>
  <c r="C15" i="87"/>
  <c r="D74" i="87" l="1"/>
  <c r="D37" i="87"/>
  <c r="C93" i="87"/>
  <c r="B93" i="87"/>
  <c r="C92" i="87"/>
  <c r="B92" i="87"/>
  <c r="B87" i="87"/>
  <c r="B81" i="87"/>
  <c r="C79" i="87"/>
  <c r="B79" i="87"/>
  <c r="D73" i="87"/>
  <c r="C72" i="87"/>
  <c r="B72" i="87"/>
  <c r="D71" i="87"/>
  <c r="D70" i="87"/>
  <c r="D69" i="87"/>
  <c r="D68" i="87"/>
  <c r="D67" i="87"/>
  <c r="D66" i="87"/>
  <c r="D65" i="87"/>
  <c r="D64" i="87"/>
  <c r="C63" i="87"/>
  <c r="B63" i="87"/>
  <c r="D62" i="87"/>
  <c r="D61" i="87"/>
  <c r="C60" i="87"/>
  <c r="B60" i="87"/>
  <c r="D59" i="87"/>
  <c r="D58" i="87"/>
  <c r="C57" i="87"/>
  <c r="B57" i="87"/>
  <c r="D56" i="87"/>
  <c r="D55" i="87"/>
  <c r="D54" i="87"/>
  <c r="D53" i="87"/>
  <c r="C52" i="87"/>
  <c r="B52" i="87"/>
  <c r="D51" i="87"/>
  <c r="D50" i="87"/>
  <c r="C49" i="87"/>
  <c r="B49" i="87"/>
  <c r="D48" i="87"/>
  <c r="D47" i="87"/>
  <c r="D46" i="87"/>
  <c r="D45" i="87"/>
  <c r="C44" i="87"/>
  <c r="B44" i="87"/>
  <c r="D43" i="87"/>
  <c r="C42" i="87"/>
  <c r="B42" i="87"/>
  <c r="D42" i="87" s="1"/>
  <c r="D41" i="87"/>
  <c r="C40" i="87"/>
  <c r="B40" i="87"/>
  <c r="D39" i="87"/>
  <c r="D38" i="87"/>
  <c r="D36" i="87"/>
  <c r="D35" i="87"/>
  <c r="D34" i="87"/>
  <c r="D33" i="87"/>
  <c r="D32" i="87"/>
  <c r="C31" i="87"/>
  <c r="B31" i="87"/>
  <c r="D27" i="87"/>
  <c r="D26" i="87"/>
  <c r="D25" i="87"/>
  <c r="D24" i="87"/>
  <c r="D23" i="87"/>
  <c r="D22" i="87"/>
  <c r="D19" i="87"/>
  <c r="D17" i="87"/>
  <c r="D16" i="87"/>
  <c r="B15" i="87"/>
  <c r="D15" i="87" s="1"/>
  <c r="D14" i="87"/>
  <c r="D13" i="87"/>
  <c r="D12" i="87"/>
  <c r="C11" i="87"/>
  <c r="B11" i="87"/>
  <c r="D10" i="87"/>
  <c r="D9" i="87"/>
  <c r="C8" i="87"/>
  <c r="B8" i="87"/>
  <c r="B7" i="87" s="1"/>
  <c r="B29" i="87" s="1"/>
  <c r="D11" i="87" l="1"/>
  <c r="D8" i="87"/>
  <c r="D60" i="87"/>
  <c r="D21" i="87"/>
  <c r="D40" i="87"/>
  <c r="D72" i="87"/>
  <c r="D63" i="87"/>
  <c r="D57" i="87"/>
  <c r="D52" i="87"/>
  <c r="D49" i="87"/>
  <c r="C75" i="87"/>
  <c r="D44" i="87"/>
  <c r="B75" i="87"/>
  <c r="D31" i="87"/>
  <c r="C7" i="87"/>
  <c r="C29" i="87" s="1"/>
  <c r="B43" i="85"/>
  <c r="C43" i="85"/>
  <c r="D45" i="85"/>
  <c r="D75" i="87" l="1"/>
  <c r="D7" i="87"/>
  <c r="C64" i="86"/>
  <c r="B64" i="86"/>
  <c r="C63" i="86"/>
  <c r="C50" i="86" s="1"/>
  <c r="B63" i="86"/>
  <c r="B58" i="86"/>
  <c r="B52" i="86"/>
  <c r="B50" i="86"/>
  <c r="D44" i="86"/>
  <c r="C43" i="86"/>
  <c r="B43" i="86"/>
  <c r="D42" i="86"/>
  <c r="D41" i="86"/>
  <c r="D40" i="86"/>
  <c r="D32" i="86"/>
  <c r="D27" i="86"/>
  <c r="D26" i="86"/>
  <c r="D25" i="86"/>
  <c r="D24" i="86"/>
  <c r="D23" i="86"/>
  <c r="C22" i="86"/>
  <c r="B22" i="86"/>
  <c r="B21" i="86" s="1"/>
  <c r="D19" i="86"/>
  <c r="D17" i="86"/>
  <c r="D16" i="86"/>
  <c r="C15" i="86"/>
  <c r="B15" i="86"/>
  <c r="D14" i="86"/>
  <c r="D13" i="86"/>
  <c r="D12" i="86"/>
  <c r="C11" i="86"/>
  <c r="B11" i="86"/>
  <c r="D10" i="86"/>
  <c r="D9" i="86"/>
  <c r="C8" i="86"/>
  <c r="B8" i="86"/>
  <c r="C76" i="87" l="1"/>
  <c r="D29" i="87"/>
  <c r="D34" i="86"/>
  <c r="D36" i="86"/>
  <c r="B7" i="86"/>
  <c r="B29" i="86" s="1"/>
  <c r="D22" i="86"/>
  <c r="B46" i="86"/>
  <c r="D11" i="86"/>
  <c r="D8" i="86"/>
  <c r="D15" i="86"/>
  <c r="D33" i="86"/>
  <c r="D37" i="86"/>
  <c r="D38" i="86"/>
  <c r="D39" i="86"/>
  <c r="D35" i="86"/>
  <c r="D43" i="86"/>
  <c r="C46" i="86"/>
  <c r="D31" i="86"/>
  <c r="C7" i="86"/>
  <c r="C21" i="86"/>
  <c r="D21" i="86" s="1"/>
  <c r="C22" i="81"/>
  <c r="B22" i="81"/>
  <c r="B21" i="81" s="1"/>
  <c r="C15" i="79"/>
  <c r="B15" i="79"/>
  <c r="C11" i="79"/>
  <c r="B11" i="79"/>
  <c r="C8" i="79"/>
  <c r="C7" i="79" s="1"/>
  <c r="B8" i="79"/>
  <c r="C15" i="80"/>
  <c r="B15" i="80"/>
  <c r="C11" i="80"/>
  <c r="B11" i="80"/>
  <c r="C8" i="80"/>
  <c r="B8" i="80"/>
  <c r="C15" i="81"/>
  <c r="B15" i="81"/>
  <c r="C11" i="81"/>
  <c r="B11" i="81"/>
  <c r="C8" i="81"/>
  <c r="B8" i="81"/>
  <c r="C8" i="82"/>
  <c r="B8" i="82"/>
  <c r="C11" i="82"/>
  <c r="B11" i="82"/>
  <c r="C21" i="82"/>
  <c r="B21" i="82"/>
  <c r="C15" i="82"/>
  <c r="B15" i="82"/>
  <c r="B23" i="83"/>
  <c r="C23" i="83"/>
  <c r="C21" i="84"/>
  <c r="C16" i="83"/>
  <c r="B16" i="83"/>
  <c r="C11" i="83"/>
  <c r="B11" i="83"/>
  <c r="C8" i="83"/>
  <c r="B8" i="83"/>
  <c r="B21" i="84"/>
  <c r="C15" i="84"/>
  <c r="B15" i="84"/>
  <c r="B7" i="79" l="1"/>
  <c r="C29" i="86"/>
  <c r="B7" i="80"/>
  <c r="B7" i="83"/>
  <c r="D46" i="86"/>
  <c r="C7" i="82"/>
  <c r="C7" i="80"/>
  <c r="C47" i="86"/>
  <c r="D7" i="86"/>
  <c r="C7" i="81"/>
  <c r="B7" i="81"/>
  <c r="B29" i="81" s="1"/>
  <c r="B7" i="82"/>
  <c r="C7" i="83"/>
  <c r="C11" i="84"/>
  <c r="B11" i="84"/>
  <c r="C8" i="84"/>
  <c r="B8" i="84"/>
  <c r="B8" i="85"/>
  <c r="C8" i="85"/>
  <c r="C15" i="85"/>
  <c r="B15" i="85"/>
  <c r="C11" i="85"/>
  <c r="B11" i="85"/>
  <c r="C64" i="85"/>
  <c r="B64" i="85"/>
  <c r="C63" i="85"/>
  <c r="C50" i="85" s="1"/>
  <c r="B63" i="85"/>
  <c r="B58" i="85"/>
  <c r="B52" i="85"/>
  <c r="B50" i="85"/>
  <c r="D44" i="85"/>
  <c r="D42" i="85"/>
  <c r="D41" i="85"/>
  <c r="D40" i="85"/>
  <c r="D27" i="85"/>
  <c r="D26" i="85"/>
  <c r="D25" i="85"/>
  <c r="D24" i="85"/>
  <c r="D23" i="85"/>
  <c r="C22" i="85"/>
  <c r="C21" i="85" s="1"/>
  <c r="B22" i="85"/>
  <c r="B21" i="85" s="1"/>
  <c r="D19" i="85"/>
  <c r="D17" i="85"/>
  <c r="D16" i="85"/>
  <c r="D14" i="85"/>
  <c r="D13" i="85"/>
  <c r="D12" i="85"/>
  <c r="D10" i="85"/>
  <c r="D9" i="85"/>
  <c r="C7" i="84" l="1"/>
  <c r="C29" i="84" s="1"/>
  <c r="C7" i="85"/>
  <c r="B7" i="85"/>
  <c r="B29" i="85" s="1"/>
  <c r="C46" i="85"/>
  <c r="D29" i="86"/>
  <c r="B7" i="84"/>
  <c r="D8" i="85"/>
  <c r="D11" i="85"/>
  <c r="D36" i="85"/>
  <c r="D43" i="85"/>
  <c r="D35" i="85"/>
  <c r="D15" i="85"/>
  <c r="D31" i="85"/>
  <c r="D34" i="85"/>
  <c r="D37" i="85"/>
  <c r="D38" i="85"/>
  <c r="D39" i="85"/>
  <c r="B46" i="85"/>
  <c r="D33" i="85"/>
  <c r="D22" i="85"/>
  <c r="D21" i="85"/>
  <c r="D32" i="85"/>
  <c r="B53" i="79"/>
  <c r="B58" i="80"/>
  <c r="B87" i="81"/>
  <c r="B59" i="82"/>
  <c r="B86" i="84"/>
  <c r="B52" i="80"/>
  <c r="B81" i="81"/>
  <c r="B53" i="82"/>
  <c r="B80" i="84"/>
  <c r="D46" i="85" l="1"/>
  <c r="C29" i="85"/>
  <c r="C47" i="85" s="1"/>
  <c r="D7" i="85"/>
  <c r="C63" i="83"/>
  <c r="C56" i="83"/>
  <c r="B57" i="83"/>
  <c r="B56" i="83" s="1"/>
  <c r="B63" i="83"/>
  <c r="D29" i="85" l="1"/>
  <c r="C68" i="83"/>
  <c r="C55" i="83" s="1"/>
  <c r="C92" i="84"/>
  <c r="B92" i="84"/>
  <c r="C91" i="84"/>
  <c r="C78" i="84" s="1"/>
  <c r="B91" i="84"/>
  <c r="B78" i="84"/>
  <c r="C69" i="83"/>
  <c r="B69" i="83"/>
  <c r="B68" i="83"/>
  <c r="B55" i="83"/>
  <c r="C65" i="82" l="1"/>
  <c r="B65" i="82"/>
  <c r="C64" i="82"/>
  <c r="C51" i="82" s="1"/>
  <c r="B64" i="82"/>
  <c r="B51" i="82"/>
  <c r="B93" i="81"/>
  <c r="B92" i="81"/>
  <c r="C93" i="81"/>
  <c r="C92" i="81"/>
  <c r="C79" i="81" s="1"/>
  <c r="B79" i="81"/>
  <c r="C64" i="80"/>
  <c r="C59" i="80" s="1"/>
  <c r="C63" i="80"/>
  <c r="C50" i="80" s="1"/>
  <c r="B50" i="80"/>
  <c r="B50" i="79"/>
  <c r="C58" i="79"/>
  <c r="C50" i="79" s="1"/>
  <c r="C59" i="79"/>
  <c r="C71" i="84" l="1"/>
  <c r="B71" i="84"/>
  <c r="C59" i="84"/>
  <c r="B59" i="84"/>
  <c r="C56" i="84"/>
  <c r="B56" i="84"/>
  <c r="C51" i="84"/>
  <c r="B51" i="84"/>
  <c r="C48" i="84"/>
  <c r="B48" i="84"/>
  <c r="C43" i="84"/>
  <c r="B43" i="84"/>
  <c r="D44" i="84"/>
  <c r="C41" i="84"/>
  <c r="B41" i="84"/>
  <c r="C48" i="83" l="1"/>
  <c r="C51" i="83" s="1"/>
  <c r="B48" i="83"/>
  <c r="B51" i="83" s="1"/>
  <c r="C72" i="81"/>
  <c r="C44" i="82"/>
  <c r="C47" i="82" s="1"/>
  <c r="B44" i="82"/>
  <c r="B47" i="82" s="1"/>
  <c r="C43" i="80"/>
  <c r="C46" i="80" s="1"/>
  <c r="B43" i="80"/>
  <c r="B46" i="80" s="1"/>
  <c r="C43" i="79"/>
  <c r="C46" i="79" s="1"/>
  <c r="B43" i="79"/>
  <c r="B46" i="79" s="1"/>
  <c r="B72" i="81"/>
  <c r="D74" i="81"/>
  <c r="D73" i="81"/>
  <c r="C57" i="81" l="1"/>
  <c r="B57" i="81"/>
  <c r="C52" i="81"/>
  <c r="B52" i="81"/>
  <c r="C49" i="81"/>
  <c r="B49" i="81"/>
  <c r="C44" i="81"/>
  <c r="B44" i="81"/>
  <c r="C42" i="81"/>
  <c r="B42" i="81"/>
  <c r="D72" i="81"/>
  <c r="D71" i="81"/>
  <c r="D70" i="81"/>
  <c r="D69" i="81"/>
  <c r="C60" i="81"/>
  <c r="B60" i="81"/>
  <c r="D62" i="81"/>
  <c r="D68" i="81"/>
  <c r="D67" i="81"/>
  <c r="D66" i="81"/>
  <c r="D65" i="81"/>
  <c r="D64" i="81"/>
  <c r="D61" i="81"/>
  <c r="D59" i="81"/>
  <c r="D58" i="81"/>
  <c r="D56" i="81"/>
  <c r="D55" i="81"/>
  <c r="D54" i="81"/>
  <c r="D53" i="81"/>
  <c r="D51" i="81"/>
  <c r="D48" i="81"/>
  <c r="D47" i="81"/>
  <c r="D46" i="81"/>
  <c r="D45" i="81"/>
  <c r="D43" i="81"/>
  <c r="D41" i="81"/>
  <c r="C40" i="81"/>
  <c r="B40" i="81"/>
  <c r="D39" i="81"/>
  <c r="D38" i="81"/>
  <c r="D37" i="81"/>
  <c r="D36" i="81"/>
  <c r="D35" i="81"/>
  <c r="D34" i="81"/>
  <c r="D33" i="81"/>
  <c r="D31" i="80"/>
  <c r="D44" i="81" l="1"/>
  <c r="D40" i="81"/>
  <c r="D49" i="81"/>
  <c r="D72" i="84"/>
  <c r="D67" i="84"/>
  <c r="D66" i="84"/>
  <c r="D65" i="84"/>
  <c r="D64" i="84"/>
  <c r="D63" i="84"/>
  <c r="C62" i="84"/>
  <c r="B62" i="84"/>
  <c r="D61" i="84"/>
  <c r="D60" i="84"/>
  <c r="D58" i="84"/>
  <c r="D57" i="84"/>
  <c r="D55" i="84"/>
  <c r="D54" i="84"/>
  <c r="D53" i="84"/>
  <c r="D52" i="84"/>
  <c r="D50" i="84"/>
  <c r="D49" i="84"/>
  <c r="D47" i="84"/>
  <c r="D46" i="84"/>
  <c r="D45" i="84"/>
  <c r="D42" i="84"/>
  <c r="D40" i="84"/>
  <c r="C39" i="84"/>
  <c r="B39" i="84"/>
  <c r="D38" i="84"/>
  <c r="D37" i="84"/>
  <c r="D36" i="84"/>
  <c r="D35" i="84"/>
  <c r="D34" i="84"/>
  <c r="D33" i="84"/>
  <c r="D32" i="84"/>
  <c r="C31" i="84"/>
  <c r="B31" i="84"/>
  <c r="D27" i="84"/>
  <c r="D26" i="84"/>
  <c r="D25" i="84"/>
  <c r="D24" i="84"/>
  <c r="D23" i="84"/>
  <c r="D19" i="84"/>
  <c r="D17" i="84"/>
  <c r="D16" i="84"/>
  <c r="D14" i="84"/>
  <c r="D13" i="84"/>
  <c r="D12" i="84"/>
  <c r="D10" i="84"/>
  <c r="D9" i="84"/>
  <c r="B74" i="84" l="1"/>
  <c r="C74" i="84"/>
  <c r="D21" i="84"/>
  <c r="D8" i="84"/>
  <c r="D71" i="84"/>
  <c r="D70" i="84"/>
  <c r="D62" i="84"/>
  <c r="D31" i="84"/>
  <c r="D11" i="84"/>
  <c r="D69" i="84"/>
  <c r="D15" i="84"/>
  <c r="D59" i="84"/>
  <c r="D22" i="84"/>
  <c r="D43" i="84"/>
  <c r="D68" i="84"/>
  <c r="B29" i="84"/>
  <c r="D41" i="84"/>
  <c r="D48" i="84"/>
  <c r="D51" i="84"/>
  <c r="D56" i="84"/>
  <c r="D39" i="84"/>
  <c r="D9" i="83"/>
  <c r="D10" i="83"/>
  <c r="D12" i="83"/>
  <c r="D14" i="83"/>
  <c r="D15" i="83"/>
  <c r="D17" i="83"/>
  <c r="D18" i="83"/>
  <c r="D19" i="83"/>
  <c r="D21" i="83"/>
  <c r="D25" i="83"/>
  <c r="D26" i="83"/>
  <c r="D27" i="83"/>
  <c r="D28" i="83"/>
  <c r="D29" i="83"/>
  <c r="D30" i="83"/>
  <c r="D31" i="83"/>
  <c r="D36" i="83"/>
  <c r="D37" i="83"/>
  <c r="D38" i="83"/>
  <c r="D39" i="83"/>
  <c r="D40" i="83"/>
  <c r="D41" i="83"/>
  <c r="D42" i="83"/>
  <c r="D43" i="83"/>
  <c r="D44" i="83"/>
  <c r="D45" i="83"/>
  <c r="D46" i="83"/>
  <c r="D47" i="83"/>
  <c r="D49" i="83"/>
  <c r="D11" i="83" l="1"/>
  <c r="D16" i="83"/>
  <c r="D74" i="84"/>
  <c r="D48" i="83"/>
  <c r="D24" i="83"/>
  <c r="D23" i="83"/>
  <c r="D51" i="83"/>
  <c r="D7" i="84"/>
  <c r="C33" i="83"/>
  <c r="B33" i="83"/>
  <c r="D8" i="83"/>
  <c r="D7" i="83" l="1"/>
  <c r="C75" i="84"/>
  <c r="D29" i="84"/>
  <c r="C52" i="83"/>
  <c r="D33" i="83"/>
  <c r="D46" i="82" l="1"/>
  <c r="D45" i="82"/>
  <c r="D43" i="82"/>
  <c r="D42" i="82"/>
  <c r="D41" i="82"/>
  <c r="D40" i="82"/>
  <c r="D39" i="82"/>
  <c r="D38" i="82"/>
  <c r="D37" i="82"/>
  <c r="D36" i="82"/>
  <c r="D35" i="82"/>
  <c r="D34" i="82"/>
  <c r="D33" i="82"/>
  <c r="D32" i="82"/>
  <c r="D27" i="82"/>
  <c r="D26" i="82"/>
  <c r="D25" i="82"/>
  <c r="D24" i="82"/>
  <c r="D23" i="82"/>
  <c r="D20" i="82"/>
  <c r="D19" i="82"/>
  <c r="D17" i="82"/>
  <c r="D16" i="82"/>
  <c r="D14" i="82"/>
  <c r="D13" i="82"/>
  <c r="D12" i="82"/>
  <c r="D10" i="82"/>
  <c r="D9" i="82"/>
  <c r="B29" i="82" l="1"/>
  <c r="D15" i="82"/>
  <c r="D8" i="82"/>
  <c r="D47" i="82"/>
  <c r="D22" i="82"/>
  <c r="D11" i="82"/>
  <c r="D44" i="82"/>
  <c r="D21" i="82"/>
  <c r="D7" i="82" l="1"/>
  <c r="C29" i="82"/>
  <c r="C48" i="82" s="1"/>
  <c r="D29" i="82" l="1"/>
  <c r="C63" i="81" l="1"/>
  <c r="B63" i="81"/>
  <c r="D57" i="81"/>
  <c r="D52" i="81"/>
  <c r="D42" i="81"/>
  <c r="C32" i="81"/>
  <c r="B32" i="81"/>
  <c r="C21" i="81"/>
  <c r="C29" i="81" s="1"/>
  <c r="D29" i="81" s="1"/>
  <c r="B75" i="81" l="1"/>
  <c r="C75" i="81"/>
  <c r="C76" i="81" s="1"/>
  <c r="D32" i="81"/>
  <c r="D63" i="81"/>
  <c r="D60" i="81"/>
  <c r="D45" i="80"/>
  <c r="D44" i="80"/>
  <c r="D42" i="80"/>
  <c r="D41" i="80"/>
  <c r="D40" i="80"/>
  <c r="D39" i="80"/>
  <c r="D38" i="80"/>
  <c r="D37" i="80"/>
  <c r="D36" i="80"/>
  <c r="D35" i="80"/>
  <c r="D34" i="80"/>
  <c r="D33" i="80"/>
  <c r="D32" i="80"/>
  <c r="D26" i="80"/>
  <c r="D25" i="80"/>
  <c r="D24" i="80"/>
  <c r="D23" i="80"/>
  <c r="D22" i="80"/>
  <c r="C20" i="80"/>
  <c r="B20" i="80"/>
  <c r="D19" i="80"/>
  <c r="D18" i="80"/>
  <c r="D17" i="80"/>
  <c r="D16" i="80"/>
  <c r="D14" i="80"/>
  <c r="D13" i="80"/>
  <c r="D12" i="80"/>
  <c r="D10" i="80"/>
  <c r="D9" i="80"/>
  <c r="D8" i="80" l="1"/>
  <c r="D75" i="81"/>
  <c r="D15" i="80"/>
  <c r="D21" i="80"/>
  <c r="D11" i="80"/>
  <c r="B28" i="80"/>
  <c r="D46" i="80"/>
  <c r="D43" i="80"/>
  <c r="D20" i="80"/>
  <c r="C28" i="80" l="1"/>
  <c r="D7" i="80"/>
  <c r="D28" i="80" l="1"/>
  <c r="D45" i="79" l="1"/>
  <c r="D44" i="79"/>
  <c r="D42" i="79"/>
  <c r="D41" i="79"/>
  <c r="D40" i="79"/>
  <c r="D39" i="79"/>
  <c r="D38" i="79"/>
  <c r="D37" i="79"/>
  <c r="D36" i="79"/>
  <c r="D35" i="79"/>
  <c r="D34" i="79"/>
  <c r="D33" i="79"/>
  <c r="D32" i="79"/>
  <c r="D31" i="79"/>
  <c r="D26" i="79"/>
  <c r="D25" i="79"/>
  <c r="D24" i="79"/>
  <c r="D23" i="79"/>
  <c r="D22" i="79"/>
  <c r="C20" i="79"/>
  <c r="B20" i="79"/>
  <c r="D19" i="79"/>
  <c r="D18" i="79"/>
  <c r="D17" i="79"/>
  <c r="D16" i="79"/>
  <c r="D14" i="79"/>
  <c r="D13" i="79"/>
  <c r="D12" i="79"/>
  <c r="D10" i="79"/>
  <c r="D9" i="79"/>
  <c r="D8" i="79" l="1"/>
  <c r="D11" i="79"/>
  <c r="D15" i="79"/>
  <c r="D21" i="79"/>
  <c r="B28" i="79"/>
  <c r="D46" i="79"/>
  <c r="D43" i="79"/>
  <c r="D20" i="79"/>
  <c r="D7" i="79" l="1"/>
  <c r="C28" i="79"/>
  <c r="C47" i="79" s="1"/>
  <c r="D28" i="79" l="1"/>
</calcChain>
</file>

<file path=xl/sharedStrings.xml><?xml version="1.0" encoding="utf-8"?>
<sst xmlns="http://schemas.openxmlformats.org/spreadsheetml/2006/main" count="997" uniqueCount="131">
  <si>
    <t>Налог на игорный бизнес</t>
  </si>
  <si>
    <t>Налог на доходы физических лиц</t>
  </si>
  <si>
    <t>Наименование показателя</t>
  </si>
  <si>
    <t>НАЛОГИ НА СОВОКУПНЫЙ ДОХОД</t>
  </si>
  <si>
    <t>НАЛОГИ НА ИМУЩЕСТВО</t>
  </si>
  <si>
    <t>ПРОЧИЕ НЕНАЛОГОВЫЕ ДОХОДЫ</t>
  </si>
  <si>
    <t>ЖИЛИЩНО-КОММУНАЛЬНОЕ ХОЗЯЙСТВО</t>
  </si>
  <si>
    <t>ОБРАЗОВАНИЕ</t>
  </si>
  <si>
    <t>СОЦИАЛЬНАЯ ПОЛИТИКА</t>
  </si>
  <si>
    <t>(тыс.руб.)</t>
  </si>
  <si>
    <t>Транспортный налог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</si>
  <si>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</si>
  <si>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</si>
  <si>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</si>
  <si>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Лицензионные сборы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</si>
  <si>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</si>
  <si>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</si>
  <si>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</si>
  <si>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НАЛОГИ НА ПРИБЫЛЬ, ДОХОДЫ</t>
  </si>
  <si>
    <t>БЕЗВОЗМЕЗДНЫЕ ПОСТУПЛЕНИЯ</t>
  </si>
  <si>
    <t>% исполнения</t>
  </si>
  <si>
    <t>НАЛОГОВЫЕ И НЕНАЛОГОВЫЕ ДОХОДЫ</t>
  </si>
  <si>
    <t>ГОСУДАРСТВЕННАЯ ПОШЛИНА, СБОРЫ</t>
  </si>
  <si>
    <t>ДОХОДЫ ОТ ПРОДАЖИ  МАТЕРИАЛЬНЫХ И НЕМАТЕРИАЛЬНЫХ АКТИВОВ</t>
  </si>
  <si>
    <t>ШТРАФЫ,  САНКЦИИ, ВОЗМЕЩЕНИЕ УЩЕРБА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</si>
  <si>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</si>
  <si>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</si>
  <si>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образваний (межбюджетные субсидии)</t>
  </si>
  <si>
    <t xml:space="preserve">Субвенции бюджетам субъектов Российской Федерации и муниципальных образваний </t>
  </si>
  <si>
    <t>Иные межбюджетные трансферты</t>
  </si>
  <si>
    <t>ИТОГО ДОХОДОВ</t>
  </si>
  <si>
    <t>РАСХОДЫ</t>
  </si>
  <si>
    <t>ИТОГО РАСХОДОВ</t>
  </si>
  <si>
    <t>Результат исполнения бюджета (дефицит"-".профицит "+")</t>
  </si>
  <si>
    <t>ИСТОЧНИКИ ФИНАНСИРОВАНИЯ ДЕФИЦИТА БЮДЖЕТОВ - ВСЕГО</t>
  </si>
  <si>
    <t>Дотации бюджетам субъектов Российской Федерации и муниципальных образваний</t>
  </si>
  <si>
    <t>Безвозмездные поступления от государственных (муниципальных организаций)</t>
  </si>
  <si>
    <t>Прочие безвозмездные поступления от других бюджетов бюджетной системы</t>
  </si>
  <si>
    <t>План</t>
  </si>
  <si>
    <t>Исполнено</t>
  </si>
  <si>
    <t>НАЦИОНАЛЬНАЯ ОБОРОНА</t>
  </si>
  <si>
    <t>КУЛЬТУРА,  КИНЕМАТОГРАФИЯ</t>
  </si>
  <si>
    <t>ЗДРАВООХРАНЕНИЕ</t>
  </si>
  <si>
    <t>ФИЗИЧЕСКАЯ КУЛЬТУРА И СПОРТ</t>
  </si>
  <si>
    <t>СРЕДСТВА МАССОВОЙ ИНФОРМАЦИИ</t>
  </si>
  <si>
    <t>ОБСЛУЖИВАНИЕ ГОСУДАРСТВЕННОГО МУНИЦИПАЛЬНОГО ДОЛГА</t>
  </si>
  <si>
    <t>ДОХОДЫ ОТ ИСПОЛЬЗОВАНИЯ ИМУЩЕСТВА НАХОДЯЩЕГОСЯ В ГОСУДАРСТВЕННОЙ И МУНИЦИПАЛЬНОЙ СОБСТВЕННОСТИ</t>
  </si>
  <si>
    <t>Иные дотации</t>
  </si>
  <si>
    <t>МЕЖБЮДЖЕТНЫЕ ТРАНСФЕРТЫ ОБЩЕГО ХАРАКТЕРА</t>
  </si>
  <si>
    <t>,</t>
  </si>
  <si>
    <t xml:space="preserve">Прочие безвозмездные поступления     </t>
  </si>
  <si>
    <t xml:space="preserve">Доходы бюджетов бюджетной системы от возврата остатков субсидий, субвенций и иных межбюджетных трансфертов, имеющих целевое значение прошлых лет                                                       </t>
  </si>
  <si>
    <t>на 01.02.2016 года</t>
  </si>
  <si>
    <t>на 01.03.2016 года</t>
  </si>
  <si>
    <t>И Н Ф О Р М А Ц И Я</t>
  </si>
  <si>
    <t xml:space="preserve">                                                         И Н Ф О Р М А Ц И Я</t>
  </si>
  <si>
    <t>на 01.04.2016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</si>
  <si>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</si>
  <si>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</si>
  <si>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</si>
  <si>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</si>
  <si>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</si>
  <si>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</si>
  <si>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</si>
  <si>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</si>
  <si>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</si>
  <si>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</si>
  <si>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</si>
  <si>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</si>
  <si>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Жилищное хозяйство</t>
  </si>
  <si>
    <t>Коммунальное хозяйство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</si>
  <si>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</si>
  <si>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</si>
  <si>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</si>
  <si>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</si>
  <si>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</si>
  <si>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</si>
  <si>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Амбулаторная помощь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</si>
  <si>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</si>
  <si>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</si>
  <si>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</si>
  <si>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</si>
  <si>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</si>
  <si>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</si>
  <si>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Результат исполнения бюджета (дефицит"-", профицит "+")</t>
  </si>
  <si>
    <t>на 01.05.2016 года</t>
  </si>
  <si>
    <t>св 200</t>
  </si>
  <si>
    <t>Результат исполнения бюджета (дефицит)</t>
  </si>
  <si>
    <t>на 01.06.2016 года</t>
  </si>
  <si>
    <t xml:space="preserve">на 01.07.2016 года </t>
  </si>
  <si>
    <t xml:space="preserve">      (тыс.руб.)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</si>
  <si>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</si>
  <si>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</si>
  <si>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Топливно-энергетический комплекс</t>
  </si>
  <si>
    <t>Источники внутреннего финансирования дефицита бюджета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</si>
  <si>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</si>
  <si>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</si>
  <si>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</si>
  <si>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</si>
  <si>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</si>
  <si>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</si>
  <si>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</si>
  <si>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</si>
  <si>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</si>
  <si>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</si>
  <si>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</si>
  <si>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</si>
  <si>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</si>
  <si>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</si>
  <si>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денгежных средств бюджетов</t>
  </si>
  <si>
    <t>Уменьшение прочих остатков денежных средств бюджетов муниципальных районов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</si>
  <si>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</si>
  <si>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</si>
  <si>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Получено кредитов от кредитных организаций бюджетами муниципальных районов в валюте Российской Федерации</t>
  </si>
  <si>
    <t>Погашение кредитов, предоставленных кридитами организациями в валюте Российской Федерации</t>
  </si>
  <si>
    <t>Погашение бюджетами муниципальных районов кредитов от кредитных организаций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</si>
  <si>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</si>
  <si>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 xml:space="preserve">Изменение остатков средств </t>
  </si>
  <si>
    <t xml:space="preserve">Уменьшение прочих остатков денежных средств бюджетов </t>
  </si>
  <si>
    <t>Уменьшение прочих остатков денежных средств бюджетов</t>
  </si>
  <si>
    <t xml:space="preserve">на 01.08.2016 года </t>
  </si>
  <si>
    <t xml:space="preserve">на 01.09.2016 года </t>
  </si>
  <si>
    <t>об  исполнении  бюджета Крапивинского муниципального района</t>
  </si>
  <si>
    <t xml:space="preserve">   об  исполнении  бюджета Крапивинского муниципального района</t>
  </si>
  <si>
    <t xml:space="preserve">          об  исполнении  бюджета Крапивинского муниципального района</t>
  </si>
  <si>
    <t xml:space="preserve">           об  исполнении  бюджета Крапивинского муниципального района</t>
  </si>
  <si>
    <t>Обеспечение проведения выборов и референдумов</t>
  </si>
  <si>
    <t xml:space="preserve">на 01.10.2016 года </t>
  </si>
  <si>
    <t xml:space="preserve">на 01.11.2016 года </t>
  </si>
  <si>
    <t xml:space="preserve">на 01.12.2016 года </t>
  </si>
  <si>
    <t xml:space="preserve">на 01.01.2017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</si>
</sst>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"/>
  </numFmts>
  <fonts count="4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TUR"/>
      <family val="2"/>
      <charset val="162"/>
    </font>
    <font>
      <sz val="9"/>
      <name val="Arial TUR"/>
      <family val="2"/>
      <charset val="162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 CYR"/>
      <family val="1"/>
      <charset val="204"/>
    </font>
    <font>
      <sz val="9"/>
      <name val="Times New Roman CYR"/>
      <family val="1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b/>
      <sz val="9"/>
      <name val="Arial TUR"/>
      <family val="2"/>
      <charset val="162"/>
    </font>
    <font>
      <sz val="11"/>
      <name val="Times New Roman CYR"/>
      <family val="1"/>
      <charset val="204"/>
    </font>
    <font>
      <b/>
      <sz val="11"/>
      <name val="Times New Roman CYR"/>
      <charset val="204"/>
    </font>
    <font>
      <sz val="9"/>
      <name val="Times New Roman CYR"/>
      <charset val="204"/>
    </font>
    <font>
      <i/>
      <sz val="9"/>
      <name val="Times New Roman"/>
      <family val="1"/>
    </font>
    <font>
      <i/>
      <sz val="9"/>
      <name val="Arial Cyr"/>
      <family val="2"/>
      <charset val="204"/>
    </font>
    <font>
      <b/>
      <sz val="9"/>
      <color indexed="8"/>
      <name val="Arial TUR"/>
      <family val="2"/>
      <charset val="162"/>
    </font>
    <font>
      <sz val="9"/>
      <color indexed="8"/>
      <name val="Arial TUR"/>
      <family val="2"/>
      <charset val="162"/>
    </font>
    <font>
      <sz val="10"/>
      <name val="Times New Roman CYR"/>
      <family val="1"/>
      <charset val="204"/>
    </font>
    <font>
      <b/>
      <sz val="9"/>
      <name val="Arial Cyr"/>
      <charset val="204"/>
    </font>
    <font>
      <sz val="9"/>
      <name val="Arial TUR"/>
      <charset val="204"/>
    </font>
    <font>
      <b/>
      <sz val="9"/>
      <name val="Times New Roman CYR"/>
      <charset val="204"/>
    </font>
    <font>
      <b/>
      <sz val="9"/>
      <name val="Arial TUR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FF0000"/>
      <name val="Times New Roman CYR"/>
      <family val="1"/>
      <charset val="204"/>
    </font>
    <font>
      <b/>
      <sz val="9"/>
      <color rgb="FFFF0000"/>
      <name val="Arial TUR"/>
      <family val="2"/>
      <charset val="162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3" fillId="0" borderId="0"/>
    <xf numFmtId="0" fontId="29" fillId="0" borderId="0"/>
    <xf numFmtId="0" fontId="30" fillId="0" borderId="0"/>
    <xf numFmtId="0" fontId="2" fillId="0" borderId="0"/>
    <xf numFmtId="0" fontId="1" fillId="0" borderId="0"/>
  </cellStyleXfs>
  <cellXfs count="204">
    <xf numFmtId="0" fontId="0" fillId="0" borderId="0" xfId="0"/>
    <xf numFmtId="0" fontId="9" fillId="0" borderId="1" xfId="0" applyFont="1" applyBorder="1" applyAlignment="1">
      <alignment horizontal="justify" vertical="top"/>
    </xf>
    <xf numFmtId="0" fontId="9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0" fillId="0" borderId="0" xfId="0" applyFont="1"/>
    <xf numFmtId="165" fontId="16" fillId="0" borderId="5" xfId="0" applyNumberFormat="1" applyFont="1" applyFill="1" applyBorder="1" applyAlignment="1">
      <alignment vertical="top"/>
    </xf>
    <xf numFmtId="0" fontId="27" fillId="0" borderId="6" xfId="0" applyFont="1" applyFill="1" applyBorder="1" applyAlignment="1">
      <alignment wrapText="1"/>
    </xf>
    <xf numFmtId="0" fontId="14" fillId="0" borderId="5" xfId="0" applyNumberFormat="1" applyFont="1" applyFill="1" applyBorder="1" applyAlignment="1">
      <alignment wrapText="1"/>
    </xf>
    <xf numFmtId="165" fontId="16" fillId="0" borderId="5" xfId="0" applyNumberFormat="1" applyFont="1" applyFill="1" applyBorder="1" applyAlignment="1"/>
    <xf numFmtId="164" fontId="16" fillId="0" borderId="5" xfId="0" applyNumberFormat="1" applyFont="1" applyFill="1" applyBorder="1"/>
    <xf numFmtId="165" fontId="7" fillId="0" borderId="5" xfId="0" applyNumberFormat="1" applyFont="1" applyFill="1" applyBorder="1" applyAlignment="1"/>
    <xf numFmtId="0" fontId="12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164" fontId="26" fillId="0" borderId="5" xfId="0" applyNumberFormat="1" applyFont="1" applyFill="1" applyBorder="1"/>
    <xf numFmtId="0" fontId="12" fillId="0" borderId="5" xfId="0" applyFont="1" applyFill="1" applyBorder="1" applyAlignment="1">
      <alignment wrapText="1"/>
    </xf>
    <xf numFmtId="165" fontId="22" fillId="0" borderId="5" xfId="0" applyNumberFormat="1" applyFont="1" applyFill="1" applyBorder="1" applyAlignment="1"/>
    <xf numFmtId="0" fontId="19" fillId="0" borderId="5" xfId="0" applyFont="1" applyFill="1" applyBorder="1" applyAlignment="1">
      <alignment vertical="top" wrapText="1"/>
    </xf>
    <xf numFmtId="165" fontId="23" fillId="0" borderId="5" xfId="0" applyNumberFormat="1" applyFont="1" applyFill="1" applyBorder="1" applyAlignment="1"/>
    <xf numFmtId="0" fontId="24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wrapText="1"/>
    </xf>
    <xf numFmtId="0" fontId="13" fillId="0" borderId="9" xfId="0" applyFont="1" applyFill="1" applyBorder="1" applyAlignment="1">
      <alignment vertical="top" wrapText="1"/>
    </xf>
    <xf numFmtId="165" fontId="7" fillId="0" borderId="9" xfId="0" applyNumberFormat="1" applyFont="1" applyFill="1" applyBorder="1" applyAlignment="1"/>
    <xf numFmtId="0" fontId="7" fillId="0" borderId="0" xfId="0" applyFont="1" applyFill="1" applyBorder="1"/>
    <xf numFmtId="0" fontId="18" fillId="0" borderId="10" xfId="0" applyFont="1" applyFill="1" applyBorder="1" applyAlignment="1">
      <alignment vertical="top" wrapText="1"/>
    </xf>
    <xf numFmtId="165" fontId="11" fillId="0" borderId="10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25" fillId="0" borderId="0" xfId="0" applyFont="1" applyFill="1" applyBorder="1"/>
    <xf numFmtId="165" fontId="14" fillId="0" borderId="11" xfId="0" applyNumberFormat="1" applyFont="1" applyFill="1" applyBorder="1" applyAlignment="1"/>
    <xf numFmtId="165" fontId="25" fillId="0" borderId="12" xfId="0" applyNumberFormat="1" applyFont="1" applyFill="1" applyBorder="1" applyAlignment="1"/>
    <xf numFmtId="165" fontId="14" fillId="0" borderId="12" xfId="0" applyNumberFormat="1" applyFont="1" applyFill="1" applyBorder="1" applyAlignment="1"/>
    <xf numFmtId="164" fontId="6" fillId="0" borderId="0" xfId="0" applyNumberFormat="1" applyFont="1" applyFill="1" applyBorder="1"/>
    <xf numFmtId="0" fontId="25" fillId="0" borderId="5" xfId="0" applyFont="1" applyFill="1" applyBorder="1" applyAlignment="1">
      <alignment wrapText="1"/>
    </xf>
    <xf numFmtId="0" fontId="25" fillId="0" borderId="5" xfId="0" applyNumberFormat="1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165" fontId="16" fillId="2" borderId="5" xfId="0" applyNumberFormat="1" applyFont="1" applyFill="1" applyBorder="1" applyAlignment="1"/>
    <xf numFmtId="165" fontId="7" fillId="2" borderId="5" xfId="0" applyNumberFormat="1" applyFont="1" applyFill="1" applyBorder="1"/>
    <xf numFmtId="165" fontId="16" fillId="2" borderId="5" xfId="0" applyNumberFormat="1" applyFont="1" applyFill="1" applyBorder="1"/>
    <xf numFmtId="165" fontId="22" fillId="2" borderId="5" xfId="0" applyNumberFormat="1" applyFont="1" applyFill="1" applyBorder="1" applyAlignment="1"/>
    <xf numFmtId="165" fontId="23" fillId="2" borderId="5" xfId="0" applyNumberFormat="1" applyFont="1" applyFill="1" applyBorder="1"/>
    <xf numFmtId="165" fontId="7" fillId="2" borderId="5" xfId="0" applyNumberFormat="1" applyFont="1" applyFill="1" applyBorder="1" applyAlignment="1"/>
    <xf numFmtId="0" fontId="9" fillId="2" borderId="1" xfId="0" applyFont="1" applyFill="1" applyBorder="1" applyAlignment="1">
      <alignment horizontal="justify" vertical="top"/>
    </xf>
    <xf numFmtId="49" fontId="10" fillId="2" borderId="3" xfId="0" applyNumberFormat="1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/>
    </xf>
    <xf numFmtId="165" fontId="16" fillId="2" borderId="5" xfId="0" applyNumberFormat="1" applyFont="1" applyFill="1" applyBorder="1" applyAlignment="1">
      <alignment vertical="top"/>
    </xf>
    <xf numFmtId="165" fontId="7" fillId="2" borderId="9" xfId="0" applyNumberFormat="1" applyFont="1" applyFill="1" applyBorder="1" applyAlignment="1"/>
    <xf numFmtId="165" fontId="11" fillId="2" borderId="10" xfId="0" applyNumberFormat="1" applyFont="1" applyFill="1" applyBorder="1" applyAlignment="1">
      <alignment horizontal="center" vertical="top" wrapText="1"/>
    </xf>
    <xf numFmtId="165" fontId="25" fillId="2" borderId="8" xfId="0" applyNumberFormat="1" applyFont="1" applyFill="1" applyBorder="1" applyAlignment="1"/>
    <xf numFmtId="165" fontId="25" fillId="2" borderId="12" xfId="0" applyNumberFormat="1" applyFont="1" applyFill="1" applyBorder="1" applyAlignment="1"/>
    <xf numFmtId="165" fontId="14" fillId="2" borderId="12" xfId="0" applyNumberFormat="1" applyFont="1" applyFill="1" applyBorder="1" applyAlignment="1"/>
    <xf numFmtId="165" fontId="14" fillId="2" borderId="5" xfId="0" applyNumberFormat="1" applyFont="1" applyFill="1" applyBorder="1" applyAlignment="1"/>
    <xf numFmtId="165" fontId="14" fillId="2" borderId="8" xfId="0" applyNumberFormat="1" applyFont="1" applyFill="1" applyBorder="1" applyAlignment="1"/>
    <xf numFmtId="0" fontId="0" fillId="2" borderId="0" xfId="0" applyFill="1"/>
    <xf numFmtId="0" fontId="19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top" wrapText="1"/>
    </xf>
    <xf numFmtId="165" fontId="28" fillId="2" borderId="5" xfId="0" applyNumberFormat="1" applyFont="1" applyFill="1" applyBorder="1" applyAlignment="1"/>
    <xf numFmtId="164" fontId="28" fillId="0" borderId="5" xfId="0" applyNumberFormat="1" applyFont="1" applyFill="1" applyBorder="1"/>
    <xf numFmtId="165" fontId="28" fillId="0" borderId="5" xfId="0" applyNumberFormat="1" applyFont="1" applyFill="1" applyBorder="1" applyAlignment="1"/>
    <xf numFmtId="0" fontId="27" fillId="0" borderId="5" xfId="0" applyFont="1" applyFill="1" applyBorder="1" applyAlignment="1">
      <alignment wrapText="1"/>
    </xf>
    <xf numFmtId="0" fontId="27" fillId="0" borderId="5" xfId="0" applyFont="1" applyFill="1" applyBorder="1" applyAlignment="1">
      <alignment horizontal="left" vertical="top" wrapText="1"/>
    </xf>
    <xf numFmtId="165" fontId="0" fillId="0" borderId="0" xfId="0" applyNumberFormat="1" applyFont="1"/>
    <xf numFmtId="0" fontId="14" fillId="0" borderId="5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top"/>
    </xf>
    <xf numFmtId="0" fontId="8" fillId="0" borderId="0" xfId="5" applyFont="1" applyAlignment="1">
      <alignment vertical="center"/>
    </xf>
    <xf numFmtId="0" fontId="30" fillId="0" borderId="0" xfId="5"/>
    <xf numFmtId="0" fontId="2" fillId="0" borderId="0" xfId="6"/>
    <xf numFmtId="0" fontId="9" fillId="0" borderId="1" xfId="5" applyFont="1" applyBorder="1" applyAlignment="1">
      <alignment horizontal="justify" vertical="center"/>
    </xf>
    <xf numFmtId="0" fontId="9" fillId="0" borderId="1" xfId="5" applyFont="1" applyBorder="1" applyAlignment="1">
      <alignment horizontal="justify" vertical="top"/>
    </xf>
    <xf numFmtId="0" fontId="9" fillId="2" borderId="1" xfId="5" applyFont="1" applyFill="1" applyBorder="1" applyAlignment="1">
      <alignment horizontal="justify" vertical="top"/>
    </xf>
    <xf numFmtId="0" fontId="9" fillId="0" borderId="2" xfId="5" applyFont="1" applyBorder="1" applyAlignment="1">
      <alignment horizontal="center" vertical="center" wrapText="1"/>
    </xf>
    <xf numFmtId="49" fontId="10" fillId="0" borderId="3" xfId="5" applyNumberFormat="1" applyFont="1" applyBorder="1" applyAlignment="1">
      <alignment horizontal="center" vertical="top" wrapText="1"/>
    </xf>
    <xf numFmtId="49" fontId="10" fillId="2" borderId="3" xfId="5" applyNumberFormat="1" applyFont="1" applyFill="1" applyBorder="1" applyAlignment="1">
      <alignment horizontal="center" vertical="top" wrapText="1"/>
    </xf>
    <xf numFmtId="49" fontId="10" fillId="2" borderId="3" xfId="5" applyNumberFormat="1" applyFont="1" applyFill="1" applyBorder="1" applyAlignment="1">
      <alignment horizontal="right" vertical="top" wrapText="1"/>
    </xf>
    <xf numFmtId="0" fontId="30" fillId="0" borderId="0" xfId="5" applyAlignment="1">
      <alignment horizontal="right"/>
    </xf>
    <xf numFmtId="0" fontId="20" fillId="0" borderId="3" xfId="5" applyFont="1" applyBorder="1" applyAlignment="1">
      <alignment horizontal="center" vertical="center" wrapText="1"/>
    </xf>
    <xf numFmtId="0" fontId="20" fillId="0" borderId="4" xfId="5" applyFont="1" applyBorder="1" applyAlignment="1">
      <alignment horizontal="center" vertical="center" wrapText="1"/>
    </xf>
    <xf numFmtId="0" fontId="21" fillId="2" borderId="4" xfId="5" applyFont="1" applyFill="1" applyBorder="1" applyAlignment="1">
      <alignment horizontal="center"/>
    </xf>
    <xf numFmtId="0" fontId="31" fillId="0" borderId="3" xfId="5" applyFont="1" applyBorder="1" applyAlignment="1">
      <alignment horizontal="center"/>
    </xf>
    <xf numFmtId="0" fontId="12" fillId="0" borderId="5" xfId="5" applyFont="1" applyFill="1" applyBorder="1" applyAlignment="1">
      <alignment vertical="center" wrapText="1"/>
    </xf>
    <xf numFmtId="165" fontId="16" fillId="0" borderId="5" xfId="5" applyNumberFormat="1" applyFont="1" applyFill="1" applyBorder="1" applyAlignment="1"/>
    <xf numFmtId="164" fontId="32" fillId="0" borderId="8" xfId="5" applyNumberFormat="1" applyFont="1" applyBorder="1" applyAlignment="1">
      <alignment horizontal="right"/>
    </xf>
    <xf numFmtId="165" fontId="30" fillId="0" borderId="0" xfId="5" applyNumberFormat="1"/>
    <xf numFmtId="165" fontId="16" fillId="0" borderId="5" xfId="5" applyNumberFormat="1" applyFont="1" applyFill="1" applyBorder="1" applyAlignment="1">
      <alignment vertical="top"/>
    </xf>
    <xf numFmtId="164" fontId="32" fillId="0" borderId="5" xfId="5" applyNumberFormat="1" applyFont="1" applyBorder="1" applyAlignment="1">
      <alignment horizontal="right"/>
    </xf>
    <xf numFmtId="0" fontId="19" fillId="0" borderId="5" xfId="5" applyFont="1" applyFill="1" applyBorder="1" applyAlignment="1">
      <alignment vertical="center" wrapText="1"/>
    </xf>
    <xf numFmtId="165" fontId="7" fillId="0" borderId="5" xfId="5" applyNumberFormat="1" applyFont="1" applyFill="1" applyBorder="1" applyAlignment="1"/>
    <xf numFmtId="165" fontId="7" fillId="2" borderId="5" xfId="5" applyNumberFormat="1" applyFont="1" applyFill="1" applyBorder="1" applyAlignment="1"/>
    <xf numFmtId="164" fontId="30" fillId="0" borderId="5" xfId="5" applyNumberFormat="1" applyBorder="1" applyAlignment="1">
      <alignment horizontal="right"/>
    </xf>
    <xf numFmtId="165" fontId="16" fillId="2" borderId="5" xfId="5" applyNumberFormat="1" applyFont="1" applyFill="1" applyBorder="1" applyAlignment="1"/>
    <xf numFmtId="165" fontId="7" fillId="2" borderId="5" xfId="5" applyNumberFormat="1" applyFont="1" applyFill="1" applyBorder="1"/>
    <xf numFmtId="165" fontId="16" fillId="2" borderId="5" xfId="5" applyNumberFormat="1" applyFont="1" applyFill="1" applyBorder="1"/>
    <xf numFmtId="165" fontId="28" fillId="2" borderId="5" xfId="5" applyNumberFormat="1" applyFont="1" applyFill="1" applyBorder="1" applyAlignment="1"/>
    <xf numFmtId="165" fontId="28" fillId="0" borderId="5" xfId="5" applyNumberFormat="1" applyFont="1" applyFill="1" applyBorder="1" applyAlignment="1"/>
    <xf numFmtId="165" fontId="26" fillId="0" borderId="5" xfId="5" applyNumberFormat="1" applyFont="1" applyFill="1" applyBorder="1" applyAlignment="1"/>
    <xf numFmtId="165" fontId="26" fillId="2" borderId="5" xfId="5" applyNumberFormat="1" applyFont="1" applyFill="1" applyBorder="1"/>
    <xf numFmtId="165" fontId="26" fillId="2" borderId="5" xfId="5" applyNumberFormat="1" applyFont="1" applyFill="1" applyBorder="1" applyAlignment="1"/>
    <xf numFmtId="165" fontId="7" fillId="0" borderId="9" xfId="5" applyNumberFormat="1" applyFont="1" applyFill="1" applyBorder="1" applyAlignment="1"/>
    <xf numFmtId="165" fontId="7" fillId="2" borderId="9" xfId="5" applyNumberFormat="1" applyFont="1" applyFill="1" applyBorder="1" applyAlignment="1"/>
    <xf numFmtId="165" fontId="11" fillId="0" borderId="10" xfId="5" applyNumberFormat="1" applyFont="1" applyFill="1" applyBorder="1" applyAlignment="1">
      <alignment horizontal="center" vertical="top" wrapText="1"/>
    </xf>
    <xf numFmtId="165" fontId="11" fillId="2" borderId="10" xfId="5" applyNumberFormat="1" applyFont="1" applyFill="1" applyBorder="1" applyAlignment="1">
      <alignment horizontal="center" vertical="top" wrapText="1"/>
    </xf>
    <xf numFmtId="0" fontId="30" fillId="0" borderId="0" xfId="5" applyFont="1" applyAlignment="1">
      <alignment horizontal="right"/>
    </xf>
    <xf numFmtId="0" fontId="2" fillId="0" borderId="0" xfId="6" applyAlignment="1">
      <alignment vertical="center"/>
    </xf>
    <xf numFmtId="0" fontId="8" fillId="0" borderId="0" xfId="0" applyFont="1" applyAlignment="1">
      <alignment vertical="top"/>
    </xf>
    <xf numFmtId="0" fontId="8" fillId="2" borderId="0" xfId="0" applyFont="1" applyFill="1" applyAlignment="1">
      <alignment vertical="top"/>
    </xf>
    <xf numFmtId="164" fontId="16" fillId="0" borderId="5" xfId="0" applyNumberFormat="1" applyFont="1" applyFill="1" applyBorder="1" applyAlignment="1">
      <alignment horizontal="right"/>
    </xf>
    <xf numFmtId="165" fontId="26" fillId="2" borderId="5" xfId="0" applyNumberFormat="1" applyFont="1" applyFill="1" applyBorder="1" applyAlignment="1"/>
    <xf numFmtId="165" fontId="26" fillId="0" borderId="5" xfId="0" applyNumberFormat="1" applyFont="1" applyFill="1" applyBorder="1" applyAlignment="1"/>
    <xf numFmtId="0" fontId="19" fillId="0" borderId="5" xfId="0" applyFont="1" applyFill="1" applyBorder="1" applyAlignment="1">
      <alignment wrapText="1"/>
    </xf>
    <xf numFmtId="0" fontId="19" fillId="0" borderId="5" xfId="0" applyFont="1" applyFill="1" applyBorder="1" applyAlignment="1">
      <alignment horizontal="left" vertical="top" wrapText="1"/>
    </xf>
    <xf numFmtId="43" fontId="0" fillId="0" borderId="0" xfId="0" applyNumberFormat="1" applyFont="1"/>
    <xf numFmtId="0" fontId="9" fillId="0" borderId="2" xfId="0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43" fontId="0" fillId="0" borderId="0" xfId="0" applyNumberFormat="1" applyFont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26" fillId="0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165" fontId="7" fillId="0" borderId="5" xfId="0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164" fontId="28" fillId="0" borderId="5" xfId="0" applyNumberFormat="1" applyFont="1" applyFill="1" applyBorder="1" applyAlignment="1">
      <alignment vertical="center"/>
    </xf>
    <xf numFmtId="165" fontId="28" fillId="0" borderId="5" xfId="0" applyNumberFormat="1" applyFont="1" applyFill="1" applyBorder="1" applyAlignment="1">
      <alignment vertical="center"/>
    </xf>
    <xf numFmtId="0" fontId="24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164" fontId="16" fillId="0" borderId="5" xfId="0" applyNumberFormat="1" applyFont="1" applyFill="1" applyBorder="1" applyAlignment="1">
      <alignment vertical="center"/>
    </xf>
    <xf numFmtId="165" fontId="16" fillId="2" borderId="5" xfId="0" applyNumberFormat="1" applyFont="1" applyFill="1" applyBorder="1" applyAlignment="1">
      <alignment vertical="center"/>
    </xf>
    <xf numFmtId="165" fontId="16" fillId="0" borderId="5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justify" vertical="top"/>
    </xf>
    <xf numFmtId="0" fontId="34" fillId="0" borderId="0" xfId="5" applyFont="1"/>
    <xf numFmtId="0" fontId="33" fillId="0" borderId="0" xfId="7" applyFont="1"/>
    <xf numFmtId="0" fontId="35" fillId="0" borderId="1" xfId="5" applyFont="1" applyBorder="1" applyAlignment="1">
      <alignment horizontal="justify" vertical="center"/>
    </xf>
    <xf numFmtId="0" fontId="35" fillId="0" borderId="1" xfId="5" applyFont="1" applyBorder="1" applyAlignment="1">
      <alignment horizontal="justify" vertical="top"/>
    </xf>
    <xf numFmtId="0" fontId="35" fillId="2" borderId="1" xfId="5" applyFont="1" applyFill="1" applyBorder="1" applyAlignment="1">
      <alignment horizontal="justify" vertical="top"/>
    </xf>
    <xf numFmtId="0" fontId="35" fillId="0" borderId="2" xfId="5" applyFont="1" applyBorder="1" applyAlignment="1">
      <alignment horizontal="center" vertical="center" wrapText="1"/>
    </xf>
    <xf numFmtId="49" fontId="36" fillId="0" borderId="3" xfId="5" applyNumberFormat="1" applyFont="1" applyBorder="1" applyAlignment="1">
      <alignment horizontal="center" vertical="top" wrapText="1"/>
    </xf>
    <xf numFmtId="49" fontId="36" fillId="2" borderId="3" xfId="5" applyNumberFormat="1" applyFont="1" applyFill="1" applyBorder="1" applyAlignment="1">
      <alignment horizontal="center" vertical="top" wrapText="1"/>
    </xf>
    <xf numFmtId="49" fontId="36" fillId="2" borderId="3" xfId="5" applyNumberFormat="1" applyFont="1" applyFill="1" applyBorder="1" applyAlignment="1">
      <alignment horizontal="right" vertical="top" wrapText="1"/>
    </xf>
    <xf numFmtId="0" fontId="34" fillId="0" borderId="0" xfId="5" applyFont="1" applyAlignment="1">
      <alignment horizontal="right"/>
    </xf>
    <xf numFmtId="0" fontId="37" fillId="0" borderId="3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wrapText="1"/>
    </xf>
    <xf numFmtId="0" fontId="37" fillId="2" borderId="4" xfId="5" applyFont="1" applyFill="1" applyBorder="1" applyAlignment="1">
      <alignment horizontal="center"/>
    </xf>
    <xf numFmtId="0" fontId="38" fillId="0" borderId="3" xfId="5" applyFont="1" applyBorder="1" applyAlignment="1">
      <alignment horizontal="center"/>
    </xf>
    <xf numFmtId="0" fontId="39" fillId="0" borderId="5" xfId="5" applyFont="1" applyFill="1" applyBorder="1" applyAlignment="1">
      <alignment wrapText="1"/>
    </xf>
    <xf numFmtId="165" fontId="39" fillId="0" borderId="5" xfId="5" applyNumberFormat="1" applyFont="1" applyFill="1" applyBorder="1" applyAlignment="1"/>
    <xf numFmtId="164" fontId="40" fillId="0" borderId="8" xfId="5" applyNumberFormat="1" applyFont="1" applyBorder="1" applyAlignment="1">
      <alignment horizontal="right"/>
    </xf>
    <xf numFmtId="165" fontId="34" fillId="0" borderId="0" xfId="5" applyNumberFormat="1" applyFont="1"/>
    <xf numFmtId="0" fontId="39" fillId="0" borderId="5" xfId="5" applyFont="1" applyFill="1" applyBorder="1" applyAlignment="1">
      <alignment vertical="center" wrapText="1"/>
    </xf>
    <xf numFmtId="165" fontId="39" fillId="0" borderId="5" xfId="5" applyNumberFormat="1" applyFont="1" applyFill="1" applyBorder="1" applyAlignment="1">
      <alignment vertical="top"/>
    </xf>
    <xf numFmtId="0" fontId="36" fillId="0" borderId="5" xfId="5" applyFont="1" applyFill="1" applyBorder="1" applyAlignment="1">
      <alignment vertical="center" wrapText="1"/>
    </xf>
    <xf numFmtId="165" fontId="36" fillId="0" borderId="5" xfId="5" applyNumberFormat="1" applyFont="1" applyFill="1" applyBorder="1" applyAlignment="1"/>
    <xf numFmtId="165" fontId="36" fillId="2" borderId="5" xfId="5" applyNumberFormat="1" applyFont="1" applyFill="1" applyBorder="1" applyAlignment="1"/>
    <xf numFmtId="164" fontId="34" fillId="0" borderId="8" xfId="5" applyNumberFormat="1" applyFont="1" applyBorder="1" applyAlignment="1">
      <alignment horizontal="right"/>
    </xf>
    <xf numFmtId="165" fontId="36" fillId="2" borderId="5" xfId="5" applyNumberFormat="1" applyFont="1" applyFill="1" applyBorder="1"/>
    <xf numFmtId="165" fontId="39" fillId="2" borderId="5" xfId="5" applyNumberFormat="1" applyFont="1" applyFill="1" applyBorder="1"/>
    <xf numFmtId="165" fontId="39" fillId="2" borderId="5" xfId="5" applyNumberFormat="1" applyFont="1" applyFill="1" applyBorder="1" applyAlignment="1"/>
    <xf numFmtId="165" fontId="33" fillId="0" borderId="0" xfId="7" applyNumberFormat="1" applyFont="1"/>
    <xf numFmtId="0" fontId="39" fillId="0" borderId="0" xfId="5" applyFont="1" applyFill="1" applyBorder="1" applyAlignment="1">
      <alignment vertical="center" wrapText="1"/>
    </xf>
    <xf numFmtId="165" fontId="36" fillId="0" borderId="9" xfId="5" applyNumberFormat="1" applyFont="1" applyFill="1" applyBorder="1" applyAlignment="1"/>
    <xf numFmtId="165" fontId="36" fillId="2" borderId="9" xfId="5" applyNumberFormat="1" applyFont="1" applyFill="1" applyBorder="1" applyAlignment="1"/>
    <xf numFmtId="0" fontId="39" fillId="0" borderId="10" xfId="5" applyFont="1" applyFill="1" applyBorder="1" applyAlignment="1">
      <alignment vertical="center" wrapText="1"/>
    </xf>
    <xf numFmtId="165" fontId="42" fillId="0" borderId="10" xfId="5" applyNumberFormat="1" applyFont="1" applyFill="1" applyBorder="1" applyAlignment="1">
      <alignment horizontal="center" vertical="top" wrapText="1"/>
    </xf>
    <xf numFmtId="165" fontId="42" fillId="2" borderId="10" xfId="5" applyNumberFormat="1" applyFont="1" applyFill="1" applyBorder="1" applyAlignment="1">
      <alignment horizontal="center" vertical="top" wrapText="1"/>
    </xf>
    <xf numFmtId="0" fontId="33" fillId="0" borderId="0" xfId="7" applyFont="1" applyAlignment="1">
      <alignment vertical="center"/>
    </xf>
    <xf numFmtId="0" fontId="27" fillId="0" borderId="5" xfId="5" applyFont="1" applyFill="1" applyBorder="1" applyAlignment="1">
      <alignment vertical="center" wrapText="1"/>
    </xf>
    <xf numFmtId="164" fontId="32" fillId="2" borderId="5" xfId="5" applyNumberFormat="1" applyFont="1" applyFill="1" applyBorder="1" applyAlignment="1">
      <alignment horizontal="right"/>
    </xf>
    <xf numFmtId="0" fontId="27" fillId="0" borderId="5" xfId="0" applyFont="1" applyFill="1" applyBorder="1" applyAlignment="1">
      <alignment vertical="center" wrapText="1"/>
    </xf>
    <xf numFmtId="165" fontId="14" fillId="0" borderId="7" xfId="0" applyNumberFormat="1" applyFont="1" applyFill="1" applyBorder="1" applyAlignment="1"/>
    <xf numFmtId="165" fontId="14" fillId="2" borderId="7" xfId="0" applyNumberFormat="1" applyFont="1" applyFill="1" applyBorder="1" applyAlignment="1"/>
    <xf numFmtId="4" fontId="14" fillId="2" borderId="12" xfId="0" applyNumberFormat="1" applyFont="1" applyFill="1" applyBorder="1" applyAlignment="1"/>
    <xf numFmtId="4" fontId="14" fillId="2" borderId="8" xfId="0" applyNumberFormat="1" applyFont="1" applyFill="1" applyBorder="1" applyAlignment="1"/>
    <xf numFmtId="164" fontId="7" fillId="0" borderId="5" xfId="0" applyNumberFormat="1" applyFont="1" applyFill="1" applyBorder="1"/>
    <xf numFmtId="0" fontId="43" fillId="0" borderId="5" xfId="5" applyFont="1" applyFill="1" applyBorder="1" applyAlignment="1">
      <alignment vertical="center" wrapText="1"/>
    </xf>
    <xf numFmtId="165" fontId="44" fillId="0" borderId="5" xfId="5" applyNumberFormat="1" applyFont="1" applyFill="1" applyBorder="1" applyAlignment="1"/>
    <xf numFmtId="164" fontId="45" fillId="0" borderId="5" xfId="5" applyNumberFormat="1" applyFont="1" applyBorder="1" applyAlignment="1">
      <alignment horizontal="right"/>
    </xf>
    <xf numFmtId="165" fontId="44" fillId="2" borderId="5" xfId="5" applyNumberFormat="1" applyFont="1" applyFill="1" applyBorder="1" applyAlignment="1"/>
    <xf numFmtId="164" fontId="30" fillId="0" borderId="5" xfId="5" applyNumberFormat="1" applyFont="1" applyBorder="1" applyAlignment="1">
      <alignment horizontal="right"/>
    </xf>
    <xf numFmtId="0" fontId="39" fillId="0" borderId="5" xfId="5" applyFont="1" applyFill="1" applyBorder="1" applyAlignment="1">
      <alignment vertical="top" wrapText="1"/>
    </xf>
    <xf numFmtId="164" fontId="40" fillId="0" borderId="8" xfId="5" applyNumberFormat="1" applyFont="1" applyBorder="1" applyAlignment="1">
      <alignment horizontal="right" vertical="top"/>
    </xf>
    <xf numFmtId="165" fontId="14" fillId="0" borderId="5" xfId="0" applyNumberFormat="1" applyFont="1" applyFill="1" applyBorder="1" applyAlignment="1"/>
    <xf numFmtId="0" fontId="12" fillId="2" borderId="5" xfId="0" applyFont="1" applyFill="1" applyBorder="1" applyAlignment="1">
      <alignment vertical="top" wrapText="1"/>
    </xf>
    <xf numFmtId="164" fontId="16" fillId="2" borderId="5" xfId="0" applyNumberFormat="1" applyFont="1" applyFill="1" applyBorder="1"/>
    <xf numFmtId="0" fontId="12" fillId="2" borderId="5" xfId="5" applyFont="1" applyFill="1" applyBorder="1" applyAlignment="1">
      <alignment vertical="center" wrapText="1"/>
    </xf>
    <xf numFmtId="165" fontId="22" fillId="2" borderId="5" xfId="5" applyNumberFormat="1" applyFont="1" applyFill="1" applyBorder="1" applyAlignment="1"/>
    <xf numFmtId="164" fontId="30" fillId="2" borderId="5" xfId="5" applyNumberFormat="1" applyFill="1" applyBorder="1" applyAlignment="1">
      <alignment horizontal="right"/>
    </xf>
    <xf numFmtId="0" fontId="39" fillId="2" borderId="5" xfId="5" applyFont="1" applyFill="1" applyBorder="1" applyAlignment="1">
      <alignment vertical="center" wrapText="1"/>
    </xf>
    <xf numFmtId="165" fontId="41" fillId="2" borderId="5" xfId="5" applyNumberFormat="1" applyFont="1" applyFill="1" applyBorder="1" applyAlignment="1"/>
    <xf numFmtId="164" fontId="40" fillId="2" borderId="8" xfId="5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0" xfId="5" applyFont="1" applyBorder="1" applyAlignment="1">
      <alignment horizontal="center" vertical="top"/>
    </xf>
    <xf numFmtId="0" fontId="8" fillId="0" borderId="0" xfId="5" applyFont="1" applyAlignment="1">
      <alignment horizontal="center" vertical="top"/>
    </xf>
    <xf numFmtId="0" fontId="15" fillId="0" borderId="0" xfId="5" applyFont="1" applyAlignment="1">
      <alignment horizontal="center" vertical="center"/>
    </xf>
    <xf numFmtId="0" fontId="35" fillId="0" borderId="0" xfId="7" applyFont="1" applyAlignment="1">
      <alignment horizontal="center" vertical="center"/>
    </xf>
    <xf numFmtId="0" fontId="15" fillId="0" borderId="0" xfId="5" applyFont="1" applyAlignment="1">
      <alignment horizontal="center" vertical="top"/>
    </xf>
    <xf numFmtId="0" fontId="35" fillId="0" borderId="0" xfId="7" applyFont="1" applyAlignment="1">
      <alignment horizontal="center"/>
    </xf>
    <xf numFmtId="0" fontId="15" fillId="0" borderId="0" xfId="5" applyFont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35" fillId="3" borderId="0" xfId="7" applyFont="1" applyFill="1" applyAlignment="1">
      <alignment horizontal="center"/>
    </xf>
  </cellXfs>
  <cellStyles count="8">
    <cellStyle name="Normal" xfId="4"/>
    <cellStyle name="Обычный" xfId="0" builtinId="0"/>
    <cellStyle name="Обычный 2" xfId="1"/>
    <cellStyle name="Обычный 2 2" xfId="2"/>
    <cellStyle name="Обычный 2 3" xfId="3"/>
    <cellStyle name="Обычный 3" xfId="5"/>
    <cellStyle name="Обычный 4" xfId="6"/>
    <cellStyle name="Обычный 5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showWhiteSpace="0" topLeftCell="A27" zoomScaleNormal="100" zoomScaleSheetLayoutView="100" workbookViewId="0">
      <selection activeCell="D30" sqref="A30:D30"/>
    </sheetView>
  </sheetViews>
  <sheetFormatPr defaultRowHeight="12.75"/>
  <cols>
    <col min="1" max="1" width="40.28515625" customWidth="1"/>
    <col min="2" max="2" width="14.140625" customWidth="1"/>
    <col min="3" max="3" width="13.85546875" style="55" customWidth="1"/>
    <col min="4" max="4" width="10" customWidth="1"/>
    <col min="5" max="5" width="10.7109375" bestFit="1" customWidth="1"/>
  </cols>
  <sheetData>
    <row r="1" spans="1:4" ht="15.75">
      <c r="A1" s="193" t="s">
        <v>54</v>
      </c>
      <c r="B1" s="193"/>
      <c r="C1" s="193"/>
      <c r="D1" s="193"/>
    </row>
    <row r="2" spans="1:4" ht="15.75">
      <c r="A2" s="193" t="s">
        <v>122</v>
      </c>
      <c r="B2" s="193"/>
      <c r="C2" s="193"/>
      <c r="D2" s="193"/>
    </row>
    <row r="3" spans="1:4" ht="15.75">
      <c r="A3" s="194" t="s">
        <v>52</v>
      </c>
      <c r="B3" s="194"/>
      <c r="C3" s="194"/>
      <c r="D3" s="194"/>
    </row>
    <row r="4" spans="1:4" ht="15.75" customHeight="1" thickBot="1">
      <c r="A4" s="1"/>
      <c r="B4" s="1"/>
      <c r="C4" s="44"/>
      <c r="D4" s="65" t="s">
        <v>9</v>
      </c>
    </row>
    <row r="5" spans="1:4" ht="36.75" customHeight="1" thickBot="1">
      <c r="A5" s="2" t="s">
        <v>2</v>
      </c>
      <c r="B5" s="3" t="s">
        <v>38</v>
      </c>
      <c r="C5" s="45" t="s">
        <v>39</v>
      </c>
      <c r="D5" s="3" t="s">
        <v>20</v>
      </c>
    </row>
    <row r="6" spans="1:4" ht="13.5" thickBot="1">
      <c r="A6" s="4">
        <v>1</v>
      </c>
      <c r="B6" s="5">
        <v>2</v>
      </c>
      <c r="C6" s="46">
        <v>3</v>
      </c>
      <c r="D6" s="6">
        <v>4</v>
      </c>
    </row>
    <row r="7" spans="1:4">
      <c r="A7" s="14" t="s">
        <v>21</v>
      </c>
      <c r="B7" s="11">
        <f>B8+B10+B11+B13+B15+B17+B18+B19+B14</f>
        <v>98331</v>
      </c>
      <c r="C7" s="38">
        <f>C8+C10+C11+C13+C15+C17+C18+C19+C14</f>
        <v>6870.7999999999993</v>
      </c>
      <c r="D7" s="12">
        <f>C7/B7*100</f>
        <v>6.9874200404755369</v>
      </c>
    </row>
    <row r="8" spans="1:4">
      <c r="A8" s="14" t="s">
        <v>18</v>
      </c>
      <c r="B8" s="8">
        <f>B9</f>
        <v>59770</v>
      </c>
      <c r="C8" s="47">
        <f>C9</f>
        <v>3270.7</v>
      </c>
      <c r="D8" s="12">
        <f t="shared" ref="D8:D46" si="0">C8/B8*100</f>
        <v>5.4721432156600294</v>
      </c>
    </row>
    <row r="9" spans="1:4">
      <c r="A9" s="15" t="s">
        <v>1</v>
      </c>
      <c r="B9" s="13">
        <v>59770</v>
      </c>
      <c r="C9" s="43">
        <v>3270.7</v>
      </c>
      <c r="D9" s="16">
        <f t="shared" si="0"/>
        <v>5.4721432156600294</v>
      </c>
    </row>
    <row r="10" spans="1:4">
      <c r="A10" s="14" t="s">
        <v>3</v>
      </c>
      <c r="B10" s="11">
        <v>8171</v>
      </c>
      <c r="C10" s="40">
        <v>1470.1</v>
      </c>
      <c r="D10" s="12">
        <f t="shared" si="0"/>
        <v>17.991677885203767</v>
      </c>
    </row>
    <row r="11" spans="1:4">
      <c r="A11" s="14" t="s">
        <v>4</v>
      </c>
      <c r="B11" s="11">
        <f>B12</f>
        <v>430</v>
      </c>
      <c r="C11" s="11">
        <f>C12</f>
        <v>21.7</v>
      </c>
      <c r="D11" s="12">
        <f t="shared" si="0"/>
        <v>5.0465116279069768</v>
      </c>
    </row>
    <row r="12" spans="1:4">
      <c r="A12" s="15" t="s">
        <v>10</v>
      </c>
      <c r="B12" s="13">
        <v>430</v>
      </c>
      <c r="C12" s="39">
        <v>21.7</v>
      </c>
      <c r="D12" s="16">
        <f t="shared" si="0"/>
        <v>5.0465116279069768</v>
      </c>
    </row>
    <row r="13" spans="1:4">
      <c r="A13" s="17" t="s">
        <v>22</v>
      </c>
      <c r="B13" s="11">
        <v>2410</v>
      </c>
      <c r="C13" s="38">
        <v>133.80000000000001</v>
      </c>
      <c r="D13" s="12">
        <f t="shared" si="0"/>
        <v>5.5518672199170132</v>
      </c>
    </row>
    <row r="14" spans="1:4" ht="39" customHeight="1">
      <c r="A14" s="17" t="s">
        <v>46</v>
      </c>
      <c r="B14" s="11">
        <v>20185</v>
      </c>
      <c r="C14" s="38">
        <v>1673.3</v>
      </c>
      <c r="D14" s="12">
        <f t="shared" si="0"/>
        <v>8.28981917265296</v>
      </c>
    </row>
    <row r="15" spans="1:4" ht="24">
      <c r="A15" s="14" t="s">
        <v>11</v>
      </c>
      <c r="B15" s="11">
        <f>B16</f>
        <v>120</v>
      </c>
      <c r="C15" s="38">
        <f>C16</f>
        <v>112.2</v>
      </c>
      <c r="D15" s="12">
        <f t="shared" si="0"/>
        <v>93.5</v>
      </c>
    </row>
    <row r="16" spans="1:4" ht="24">
      <c r="A16" s="15" t="s">
        <v>12</v>
      </c>
      <c r="B16" s="13">
        <v>120</v>
      </c>
      <c r="C16" s="39">
        <v>112.2</v>
      </c>
      <c r="D16" s="16">
        <f t="shared" si="0"/>
        <v>93.5</v>
      </c>
    </row>
    <row r="17" spans="1:4" ht="24">
      <c r="A17" s="14" t="s">
        <v>13</v>
      </c>
      <c r="B17" s="11">
        <v>3255</v>
      </c>
      <c r="C17" s="38">
        <v>142.4</v>
      </c>
      <c r="D17" s="12">
        <f t="shared" si="0"/>
        <v>4.3748079877112138</v>
      </c>
    </row>
    <row r="18" spans="1:4" ht="24">
      <c r="A18" s="14" t="s">
        <v>23</v>
      </c>
      <c r="B18" s="11">
        <v>3000</v>
      </c>
      <c r="C18" s="40">
        <v>11.3</v>
      </c>
      <c r="D18" s="12">
        <f t="shared" si="0"/>
        <v>0.37666666666666671</v>
      </c>
    </row>
    <row r="19" spans="1:4" ht="13.5" customHeight="1">
      <c r="A19" s="14" t="s">
        <v>24</v>
      </c>
      <c r="B19" s="11">
        <v>990</v>
      </c>
      <c r="C19" s="40">
        <v>35.299999999999997</v>
      </c>
      <c r="D19" s="12">
        <f t="shared" si="0"/>
        <v>3.5656565656565649</v>
      </c>
    </row>
    <row r="20" spans="1:4">
      <c r="A20" s="14" t="s">
        <v>19</v>
      </c>
      <c r="B20" s="18">
        <f>B21+B26+B27</f>
        <v>672330.4</v>
      </c>
      <c r="C20" s="18">
        <f>C21+C26+C27</f>
        <v>49992.9</v>
      </c>
      <c r="D20" s="12">
        <f t="shared" si="0"/>
        <v>7.4357637256920111</v>
      </c>
    </row>
    <row r="21" spans="1:4" ht="36">
      <c r="A21" s="19" t="s">
        <v>25</v>
      </c>
      <c r="B21" s="20">
        <v>669330.4</v>
      </c>
      <c r="C21" s="20">
        <v>49993.3</v>
      </c>
      <c r="D21" s="16">
        <f t="shared" si="0"/>
        <v>7.4691512592286262</v>
      </c>
    </row>
    <row r="22" spans="1:4" ht="24">
      <c r="A22" s="15" t="s">
        <v>26</v>
      </c>
      <c r="B22" s="20">
        <v>176838</v>
      </c>
      <c r="C22" s="42">
        <v>10111</v>
      </c>
      <c r="D22" s="16">
        <f t="shared" si="0"/>
        <v>5.7176624933555003</v>
      </c>
    </row>
    <row r="23" spans="1:4" ht="36">
      <c r="A23" s="15" t="s">
        <v>27</v>
      </c>
      <c r="B23" s="20">
        <v>29424.95</v>
      </c>
      <c r="C23" s="42">
        <v>271.89999999999998</v>
      </c>
      <c r="D23" s="16">
        <f t="shared" si="0"/>
        <v>0.9240457502901448</v>
      </c>
    </row>
    <row r="24" spans="1:4" ht="24">
      <c r="A24" s="15" t="s">
        <v>28</v>
      </c>
      <c r="B24" s="20">
        <v>462961.4</v>
      </c>
      <c r="C24" s="42">
        <v>39610.400000000001</v>
      </c>
      <c r="D24" s="16">
        <f t="shared" si="0"/>
        <v>8.5558752846349595</v>
      </c>
    </row>
    <row r="25" spans="1:4">
      <c r="A25" s="15" t="s">
        <v>29</v>
      </c>
      <c r="B25" s="20">
        <v>106</v>
      </c>
      <c r="C25" s="42">
        <v>0</v>
      </c>
      <c r="D25" s="16">
        <f t="shared" si="0"/>
        <v>0</v>
      </c>
    </row>
    <row r="26" spans="1:4" ht="15">
      <c r="A26" s="22" t="s">
        <v>50</v>
      </c>
      <c r="B26" s="20">
        <v>3000</v>
      </c>
      <c r="C26" s="42">
        <v>0</v>
      </c>
      <c r="D26" s="16">
        <f>C26/B26*100</f>
        <v>0</v>
      </c>
    </row>
    <row r="27" spans="1:4" ht="51">
      <c r="A27" s="21" t="s">
        <v>51</v>
      </c>
      <c r="B27" s="20"/>
      <c r="C27" s="42">
        <v>-0.4</v>
      </c>
      <c r="D27" s="16"/>
    </row>
    <row r="28" spans="1:4">
      <c r="A28" s="14" t="s">
        <v>30</v>
      </c>
      <c r="B28" s="18">
        <f>B7+B20</f>
        <v>770661.4</v>
      </c>
      <c r="C28" s="41">
        <f>C7+C20</f>
        <v>56863.7</v>
      </c>
      <c r="D28" s="12">
        <f t="shared" si="0"/>
        <v>7.3785582098701186</v>
      </c>
    </row>
    <row r="29" spans="1:4">
      <c r="A29" s="14"/>
      <c r="B29" s="18"/>
      <c r="C29" s="41"/>
      <c r="D29" s="12"/>
    </row>
    <row r="30" spans="1:4">
      <c r="A30" s="185" t="s">
        <v>31</v>
      </c>
      <c r="B30" s="41"/>
      <c r="C30" s="41"/>
      <c r="D30" s="186"/>
    </row>
    <row r="31" spans="1:4">
      <c r="A31" s="57" t="s">
        <v>15</v>
      </c>
      <c r="B31" s="58">
        <v>34194.699999999997</v>
      </c>
      <c r="C31" s="58">
        <v>2427.6</v>
      </c>
      <c r="D31" s="59">
        <f t="shared" si="0"/>
        <v>7.0993458050516605</v>
      </c>
    </row>
    <row r="32" spans="1:4">
      <c r="A32" s="57" t="s">
        <v>40</v>
      </c>
      <c r="B32" s="60">
        <v>1097</v>
      </c>
      <c r="C32" s="60">
        <v>0</v>
      </c>
      <c r="D32" s="59">
        <f t="shared" si="0"/>
        <v>0</v>
      </c>
    </row>
    <row r="33" spans="1:4" ht="24">
      <c r="A33" s="57" t="s">
        <v>16</v>
      </c>
      <c r="B33" s="58">
        <v>1600</v>
      </c>
      <c r="C33" s="58">
        <v>55.7</v>
      </c>
      <c r="D33" s="59">
        <f t="shared" si="0"/>
        <v>3.4812500000000002</v>
      </c>
    </row>
    <row r="34" spans="1:4">
      <c r="A34" s="61" t="s">
        <v>17</v>
      </c>
      <c r="B34" s="58">
        <v>7676.7</v>
      </c>
      <c r="C34" s="58">
        <v>99.1</v>
      </c>
      <c r="D34" s="59">
        <f t="shared" si="0"/>
        <v>1.2909192752093999</v>
      </c>
    </row>
    <row r="35" spans="1:4">
      <c r="A35" s="61" t="s">
        <v>6</v>
      </c>
      <c r="B35" s="58">
        <v>10155.5</v>
      </c>
      <c r="C35" s="58">
        <v>0</v>
      </c>
      <c r="D35" s="59">
        <f t="shared" si="0"/>
        <v>0</v>
      </c>
    </row>
    <row r="36" spans="1:4">
      <c r="A36" s="57" t="s">
        <v>7</v>
      </c>
      <c r="B36" s="58">
        <v>352041.5</v>
      </c>
      <c r="C36" s="58">
        <v>24808.5</v>
      </c>
      <c r="D36" s="59">
        <f t="shared" si="0"/>
        <v>7.0470384883600374</v>
      </c>
    </row>
    <row r="37" spans="1:4">
      <c r="A37" s="62" t="s">
        <v>41</v>
      </c>
      <c r="B37" s="58">
        <v>54167.8</v>
      </c>
      <c r="C37" s="58">
        <v>2877</v>
      </c>
      <c r="D37" s="59">
        <f t="shared" si="0"/>
        <v>5.3112734872008831</v>
      </c>
    </row>
    <row r="38" spans="1:4">
      <c r="A38" s="57" t="s">
        <v>42</v>
      </c>
      <c r="B38" s="58">
        <v>8858</v>
      </c>
      <c r="C38" s="58">
        <v>245.2</v>
      </c>
      <c r="D38" s="59">
        <f t="shared" si="0"/>
        <v>2.7681192142695865</v>
      </c>
    </row>
    <row r="39" spans="1:4">
      <c r="A39" s="57" t="s">
        <v>8</v>
      </c>
      <c r="B39" s="58">
        <v>250715.2</v>
      </c>
      <c r="C39" s="58">
        <v>19140</v>
      </c>
      <c r="D39" s="59">
        <f t="shared" si="0"/>
        <v>7.6341601945155295</v>
      </c>
    </row>
    <row r="40" spans="1:4">
      <c r="A40" s="57" t="s">
        <v>43</v>
      </c>
      <c r="B40" s="60">
        <v>250</v>
      </c>
      <c r="C40" s="60">
        <v>119.4</v>
      </c>
      <c r="D40" s="59">
        <f t="shared" si="0"/>
        <v>47.760000000000005</v>
      </c>
    </row>
    <row r="41" spans="1:4">
      <c r="A41" s="57" t="s">
        <v>44</v>
      </c>
      <c r="B41" s="60">
        <v>1115</v>
      </c>
      <c r="C41" s="60">
        <v>40</v>
      </c>
      <c r="D41" s="59">
        <f t="shared" si="0"/>
        <v>3.5874439461883409</v>
      </c>
    </row>
    <row r="42" spans="1:4" ht="24">
      <c r="A42" s="57" t="s">
        <v>45</v>
      </c>
      <c r="B42" s="60">
        <v>100</v>
      </c>
      <c r="C42" s="60">
        <v>7.4</v>
      </c>
      <c r="D42" s="59">
        <f t="shared" si="0"/>
        <v>7.4000000000000012</v>
      </c>
    </row>
    <row r="43" spans="1:4" ht="24">
      <c r="A43" s="61" t="s">
        <v>48</v>
      </c>
      <c r="B43" s="60">
        <f>SUM(B44:B45)</f>
        <v>51103</v>
      </c>
      <c r="C43" s="60">
        <f>SUM(C44:C45)</f>
        <v>1402.6</v>
      </c>
      <c r="D43" s="59">
        <f t="shared" si="0"/>
        <v>2.7446529557951584</v>
      </c>
    </row>
    <row r="44" spans="1:4" ht="24">
      <c r="A44" s="15" t="s">
        <v>35</v>
      </c>
      <c r="B44" s="13">
        <v>47023</v>
      </c>
      <c r="C44" s="39">
        <v>1402.6</v>
      </c>
      <c r="D44" s="16">
        <f t="shared" si="0"/>
        <v>2.9827956531909914</v>
      </c>
    </row>
    <row r="45" spans="1:4">
      <c r="A45" s="15" t="s">
        <v>47</v>
      </c>
      <c r="B45" s="13">
        <v>4080</v>
      </c>
      <c r="C45" s="39"/>
      <c r="D45" s="16">
        <f t="shared" si="0"/>
        <v>0</v>
      </c>
    </row>
    <row r="46" spans="1:4">
      <c r="A46" s="14" t="s">
        <v>32</v>
      </c>
      <c r="B46" s="11">
        <f>B31+B32+B33+B34+B35+B36+B37+B38+B39+B40+B41+B42+B43</f>
        <v>773074.4</v>
      </c>
      <c r="C46" s="11">
        <f>C31+C32+C33+C34+C35+C36+C37+C38+C39+C40+C41+C42+C43</f>
        <v>51222.500000000007</v>
      </c>
      <c r="D46" s="12">
        <f t="shared" si="0"/>
        <v>6.6258176444595769</v>
      </c>
    </row>
    <row r="47" spans="1:4" ht="24">
      <c r="A47" s="23" t="s">
        <v>33</v>
      </c>
      <c r="B47" s="13"/>
      <c r="C47" s="43">
        <f>C28-C46</f>
        <v>5641.1999999999898</v>
      </c>
      <c r="D47" s="12"/>
    </row>
    <row r="48" spans="1:4">
      <c r="A48" s="24"/>
      <c r="B48" s="25" t="s">
        <v>49</v>
      </c>
      <c r="C48" s="48"/>
      <c r="D48" s="26"/>
    </row>
    <row r="49" spans="1:4" ht="14.25">
      <c r="A49" s="27"/>
      <c r="B49" s="28"/>
      <c r="C49" s="49"/>
      <c r="D49" s="29"/>
    </row>
    <row r="50" spans="1:4" ht="24">
      <c r="A50" s="9" t="s">
        <v>34</v>
      </c>
      <c r="B50" s="50">
        <f>B51</f>
        <v>2410000</v>
      </c>
      <c r="C50" s="50">
        <f>C51+C58</f>
        <v>-7658155.8900000006</v>
      </c>
      <c r="D50" s="30"/>
    </row>
    <row r="51" spans="1:4" ht="24">
      <c r="A51" s="171" t="s">
        <v>94</v>
      </c>
      <c r="B51" s="31">
        <v>2410000</v>
      </c>
      <c r="C51" s="31">
        <v>-30000</v>
      </c>
      <c r="D51" s="30"/>
    </row>
    <row r="52" spans="1:4" ht="24">
      <c r="A52" s="56" t="s">
        <v>95</v>
      </c>
      <c r="B52" s="31">
        <v>2410000</v>
      </c>
      <c r="C52" s="31">
        <v>-30000</v>
      </c>
      <c r="D52" s="30"/>
    </row>
    <row r="53" spans="1:4" ht="36">
      <c r="A53" s="37" t="s">
        <v>96</v>
      </c>
      <c r="B53" s="172">
        <f>B54+B56</f>
        <v>2410000</v>
      </c>
      <c r="C53" s="52">
        <v>-30000</v>
      </c>
      <c r="D53" s="30"/>
    </row>
    <row r="54" spans="1:4" ht="36">
      <c r="A54" s="10" t="s">
        <v>97</v>
      </c>
      <c r="B54" s="33">
        <v>152410000</v>
      </c>
      <c r="C54" s="52"/>
      <c r="D54" s="34"/>
    </row>
    <row r="55" spans="1:4" ht="48">
      <c r="A55" s="10" t="s">
        <v>98</v>
      </c>
      <c r="B55" s="33">
        <v>152410000</v>
      </c>
      <c r="C55" s="53"/>
      <c r="D55" s="29"/>
    </row>
    <row r="56" spans="1:4" s="7" customFormat="1" ht="48">
      <c r="A56" s="37" t="s">
        <v>99</v>
      </c>
      <c r="B56" s="172">
        <v>-150000000</v>
      </c>
      <c r="C56" s="173">
        <v>-30000</v>
      </c>
      <c r="D56" s="29"/>
    </row>
    <row r="57" spans="1:4" s="7" customFormat="1" ht="48">
      <c r="A57" s="10" t="s">
        <v>100</v>
      </c>
      <c r="B57" s="172">
        <v>-150000000</v>
      </c>
      <c r="C57" s="173">
        <v>-30000</v>
      </c>
      <c r="D57" s="29"/>
    </row>
    <row r="58" spans="1:4">
      <c r="A58" s="36" t="s">
        <v>101</v>
      </c>
      <c r="B58" s="33"/>
      <c r="C58" s="33">
        <f>C60+C64</f>
        <v>-7628155.8900000006</v>
      </c>
      <c r="D58" s="29"/>
    </row>
    <row r="59" spans="1:4" s="7" customFormat="1" ht="24">
      <c r="A59" s="36" t="s">
        <v>102</v>
      </c>
      <c r="B59" s="32"/>
      <c r="C59" s="33">
        <f>C60+C64</f>
        <v>-7628155.8900000006</v>
      </c>
      <c r="D59" s="29"/>
    </row>
    <row r="60" spans="1:4" s="7" customFormat="1">
      <c r="A60" s="10" t="s">
        <v>103</v>
      </c>
      <c r="B60" s="33">
        <v>-923071353</v>
      </c>
      <c r="C60" s="52">
        <v>-59186543.170000002</v>
      </c>
      <c r="D60" s="29"/>
    </row>
    <row r="61" spans="1:4" s="7" customFormat="1" ht="24">
      <c r="A61" s="37" t="s">
        <v>104</v>
      </c>
      <c r="B61" s="33">
        <v>-923071353</v>
      </c>
      <c r="C61" s="52">
        <v>-59186543.170000002</v>
      </c>
      <c r="D61" s="29"/>
    </row>
    <row r="62" spans="1:4" s="7" customFormat="1" ht="24">
      <c r="A62" s="37" t="s">
        <v>105</v>
      </c>
      <c r="B62" s="33">
        <v>-923071353</v>
      </c>
      <c r="C62" s="52">
        <v>-59186543.170000002</v>
      </c>
      <c r="D62" s="29"/>
    </row>
    <row r="63" spans="1:4" s="7" customFormat="1" ht="24">
      <c r="A63" s="64" t="s">
        <v>106</v>
      </c>
      <c r="B63" s="33">
        <v>-923071353</v>
      </c>
      <c r="C63" s="52">
        <v>-59186543.170000002</v>
      </c>
      <c r="D63" s="29"/>
    </row>
    <row r="64" spans="1:4">
      <c r="A64" s="37" t="s">
        <v>107</v>
      </c>
      <c r="B64" s="33">
        <v>923071353</v>
      </c>
      <c r="C64" s="54">
        <v>51558387.280000001</v>
      </c>
      <c r="D64" s="29"/>
    </row>
    <row r="65" spans="1:5" s="7" customFormat="1" ht="27" customHeight="1">
      <c r="A65" s="37" t="s">
        <v>108</v>
      </c>
      <c r="B65" s="33">
        <v>923071353</v>
      </c>
      <c r="C65" s="54">
        <v>51558387.280000001</v>
      </c>
      <c r="D65" s="29"/>
    </row>
    <row r="66" spans="1:5" s="7" customFormat="1" ht="24">
      <c r="A66" s="37" t="s">
        <v>109</v>
      </c>
      <c r="B66" s="33">
        <v>923071353</v>
      </c>
      <c r="C66" s="54">
        <v>51558387.280000001</v>
      </c>
      <c r="D66" s="29"/>
      <c r="E66" s="63"/>
    </row>
    <row r="67" spans="1:5" s="7" customFormat="1" ht="24">
      <c r="A67" s="35" t="s">
        <v>110</v>
      </c>
      <c r="B67" s="33">
        <v>923071353</v>
      </c>
      <c r="C67" s="54">
        <v>51558387.280000001</v>
      </c>
      <c r="D67" s="29"/>
    </row>
    <row r="68" spans="1:5" s="7" customFormat="1">
      <c r="A68"/>
      <c r="B68"/>
      <c r="C68" s="55"/>
      <c r="D68"/>
    </row>
  </sheetData>
  <mergeCells count="3">
    <mergeCell ref="A2:D2"/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28" workbookViewId="0">
      <selection sqref="A1:D72"/>
    </sheetView>
  </sheetViews>
  <sheetFormatPr defaultRowHeight="12.75"/>
  <cols>
    <col min="1" max="1" width="49.28515625" customWidth="1"/>
    <col min="2" max="2" width="16.85546875" customWidth="1"/>
    <col min="3" max="3" width="15.5703125" customWidth="1"/>
    <col min="4" max="4" width="14.42578125" customWidth="1"/>
  </cols>
  <sheetData>
    <row r="1" spans="1:4" ht="15.75">
      <c r="A1" s="197" t="s">
        <v>54</v>
      </c>
      <c r="B1" s="198"/>
      <c r="C1" s="198"/>
      <c r="D1" s="198"/>
    </row>
    <row r="2" spans="1:4" ht="15.75">
      <c r="A2" s="199" t="s">
        <v>122</v>
      </c>
      <c r="B2" s="200"/>
      <c r="C2" s="200"/>
      <c r="D2" s="200"/>
    </row>
    <row r="3" spans="1:4" ht="15.75">
      <c r="A3" s="201" t="s">
        <v>128</v>
      </c>
      <c r="B3" s="200"/>
      <c r="C3" s="200"/>
      <c r="D3" s="200"/>
    </row>
    <row r="4" spans="1:4" ht="15.75" thickBot="1">
      <c r="A4" s="136"/>
      <c r="B4" s="137"/>
      <c r="C4" s="138"/>
      <c r="D4" s="134" t="s">
        <v>90</v>
      </c>
    </row>
    <row r="5" spans="1:4" ht="29.25" customHeight="1" thickBot="1">
      <c r="A5" s="139" t="s">
        <v>2</v>
      </c>
      <c r="B5" s="140" t="s">
        <v>38</v>
      </c>
      <c r="C5" s="141" t="s">
        <v>39</v>
      </c>
      <c r="D5" s="142" t="s">
        <v>20</v>
      </c>
    </row>
    <row r="6" spans="1:4" ht="13.5" thickBot="1">
      <c r="A6" s="144">
        <v>1</v>
      </c>
      <c r="B6" s="145">
        <v>2</v>
      </c>
      <c r="C6" s="146">
        <v>3</v>
      </c>
      <c r="D6" s="147">
        <v>4</v>
      </c>
    </row>
    <row r="7" spans="1:4" ht="26.25" customHeight="1">
      <c r="A7" s="148" t="s">
        <v>21</v>
      </c>
      <c r="B7" s="149">
        <f>B8+B10+B11+B13+B14+B15+B17+B18+B19+B20</f>
        <v>105991</v>
      </c>
      <c r="C7" s="149">
        <f>C8+C10+C11+C13+C14+C15+C17+C18+C19+C20</f>
        <v>91012.612999999998</v>
      </c>
      <c r="D7" s="150">
        <f>C7/B7*100</f>
        <v>85.868246360540041</v>
      </c>
    </row>
    <row r="8" spans="1:4" ht="15" customHeight="1">
      <c r="A8" s="182" t="s">
        <v>18</v>
      </c>
      <c r="B8" s="153">
        <f>B9</f>
        <v>59770</v>
      </c>
      <c r="C8" s="153">
        <f>C9</f>
        <v>49036</v>
      </c>
      <c r="D8" s="183">
        <f t="shared" ref="D8:D46" si="0">C8/B8*100</f>
        <v>82.04115777145725</v>
      </c>
    </row>
    <row r="9" spans="1:4" ht="23.25" customHeight="1">
      <c r="A9" s="154" t="s">
        <v>1</v>
      </c>
      <c r="B9" s="155">
        <v>59770</v>
      </c>
      <c r="C9" s="156">
        <v>49036</v>
      </c>
      <c r="D9" s="157">
        <f t="shared" si="0"/>
        <v>82.04115777145725</v>
      </c>
    </row>
    <row r="10" spans="1:4" ht="25.5" customHeight="1">
      <c r="A10" s="152" t="s">
        <v>3</v>
      </c>
      <c r="B10" s="149">
        <v>9340</v>
      </c>
      <c r="C10" s="159">
        <v>9227.7999999999993</v>
      </c>
      <c r="D10" s="150">
        <f t="shared" si="0"/>
        <v>98.798715203426113</v>
      </c>
    </row>
    <row r="11" spans="1:4" ht="21" customHeight="1">
      <c r="A11" s="152" t="s">
        <v>4</v>
      </c>
      <c r="B11" s="149">
        <f>B12</f>
        <v>230</v>
      </c>
      <c r="C11" s="149">
        <f>C12</f>
        <v>9.4</v>
      </c>
      <c r="D11" s="150">
        <f>C11/B11*100</f>
        <v>4.0869565217391299</v>
      </c>
    </row>
    <row r="12" spans="1:4">
      <c r="A12" s="154" t="s">
        <v>10</v>
      </c>
      <c r="B12" s="155">
        <v>230</v>
      </c>
      <c r="C12" s="158">
        <v>9.4</v>
      </c>
      <c r="D12" s="157">
        <f t="shared" si="0"/>
        <v>4.0869565217391299</v>
      </c>
    </row>
    <row r="13" spans="1:4" ht="19.5" customHeight="1">
      <c r="A13" s="152" t="s">
        <v>22</v>
      </c>
      <c r="B13" s="149">
        <v>3010</v>
      </c>
      <c r="C13" s="160">
        <v>2773.26</v>
      </c>
      <c r="D13" s="150">
        <f t="shared" si="0"/>
        <v>92.134883720930233</v>
      </c>
    </row>
    <row r="14" spans="1:4" ht="41.25" customHeight="1">
      <c r="A14" s="152" t="s">
        <v>46</v>
      </c>
      <c r="B14" s="149">
        <v>23285</v>
      </c>
      <c r="C14" s="160">
        <v>20081.52</v>
      </c>
      <c r="D14" s="150">
        <f t="shared" si="0"/>
        <v>86.242301911101578</v>
      </c>
    </row>
    <row r="15" spans="1:4" ht="25.5" customHeight="1">
      <c r="A15" s="152" t="s">
        <v>11</v>
      </c>
      <c r="B15" s="149">
        <f>B16</f>
        <v>285</v>
      </c>
      <c r="C15" s="149">
        <f>C16</f>
        <v>283.5</v>
      </c>
      <c r="D15" s="150">
        <f t="shared" si="0"/>
        <v>99.473684210526315</v>
      </c>
    </row>
    <row r="16" spans="1:4" ht="20.25" customHeight="1">
      <c r="A16" s="154" t="s">
        <v>12</v>
      </c>
      <c r="B16" s="155">
        <v>285</v>
      </c>
      <c r="C16" s="158">
        <v>283.5</v>
      </c>
      <c r="D16" s="157">
        <f t="shared" si="0"/>
        <v>99.473684210526315</v>
      </c>
    </row>
    <row r="17" spans="1:4" ht="30.75" customHeight="1">
      <c r="A17" s="152" t="s">
        <v>13</v>
      </c>
      <c r="B17" s="149">
        <v>3451</v>
      </c>
      <c r="C17" s="160">
        <v>3107.366</v>
      </c>
      <c r="D17" s="150">
        <f t="shared" si="0"/>
        <v>90.042480440452039</v>
      </c>
    </row>
    <row r="18" spans="1:4" ht="34.5" customHeight="1">
      <c r="A18" s="152" t="s">
        <v>23</v>
      </c>
      <c r="B18" s="149">
        <v>5630</v>
      </c>
      <c r="C18" s="159">
        <v>5673.01</v>
      </c>
      <c r="D18" s="150" t="s">
        <v>86</v>
      </c>
    </row>
    <row r="19" spans="1:4" ht="12.75" customHeight="1">
      <c r="A19" s="152" t="s">
        <v>24</v>
      </c>
      <c r="B19" s="149">
        <v>938.4</v>
      </c>
      <c r="C19" s="159">
        <v>778.75699999999995</v>
      </c>
      <c r="D19" s="150">
        <f t="shared" si="0"/>
        <v>82.987745098039213</v>
      </c>
    </row>
    <row r="20" spans="1:4" ht="20.25" customHeight="1">
      <c r="A20" s="152" t="s">
        <v>5</v>
      </c>
      <c r="B20" s="149">
        <v>51.6</v>
      </c>
      <c r="C20" s="159">
        <v>42</v>
      </c>
      <c r="D20" s="150" t="s">
        <v>86</v>
      </c>
    </row>
    <row r="21" spans="1:4" ht="17.25" customHeight="1">
      <c r="A21" s="152" t="s">
        <v>19</v>
      </c>
      <c r="B21" s="149">
        <f>B22+B27+B28</f>
        <v>744727.95</v>
      </c>
      <c r="C21" s="149">
        <f>C22+C27+C28</f>
        <v>637443.02000000014</v>
      </c>
      <c r="D21" s="150">
        <f t="shared" si="0"/>
        <v>85.594077676284357</v>
      </c>
    </row>
    <row r="22" spans="1:4" ht="36.75" customHeight="1">
      <c r="A22" s="154" t="s">
        <v>25</v>
      </c>
      <c r="B22" s="155">
        <f>B23+B24+B25+B26</f>
        <v>741727.95</v>
      </c>
      <c r="C22" s="155">
        <f>C23+C24+C25+C26</f>
        <v>636305.60000000009</v>
      </c>
      <c r="D22" s="157">
        <f t="shared" si="0"/>
        <v>85.786924977008098</v>
      </c>
    </row>
    <row r="23" spans="1:4" ht="30" customHeight="1">
      <c r="A23" s="154" t="s">
        <v>26</v>
      </c>
      <c r="B23" s="155">
        <v>233010</v>
      </c>
      <c r="C23" s="158">
        <v>233010</v>
      </c>
      <c r="D23" s="157">
        <f t="shared" si="0"/>
        <v>100</v>
      </c>
    </row>
    <row r="24" spans="1:4" ht="27.75" customHeight="1">
      <c r="A24" s="154" t="s">
        <v>27</v>
      </c>
      <c r="B24" s="155">
        <v>33227.19</v>
      </c>
      <c r="C24" s="158">
        <v>23406.91</v>
      </c>
      <c r="D24" s="157">
        <f t="shared" si="0"/>
        <v>70.445048166877783</v>
      </c>
    </row>
    <row r="25" spans="1:4" ht="32.25" customHeight="1">
      <c r="A25" s="154" t="s">
        <v>28</v>
      </c>
      <c r="B25" s="155">
        <v>475269.48</v>
      </c>
      <c r="C25" s="158">
        <v>379667.39</v>
      </c>
      <c r="D25" s="157">
        <f t="shared" si="0"/>
        <v>79.884656174429722</v>
      </c>
    </row>
    <row r="26" spans="1:4" ht="19.5" customHeight="1">
      <c r="A26" s="154" t="s">
        <v>29</v>
      </c>
      <c r="B26" s="155">
        <v>221.28</v>
      </c>
      <c r="C26" s="158">
        <v>221.3</v>
      </c>
      <c r="D26" s="157">
        <f t="shared" si="0"/>
        <v>100.00903832248736</v>
      </c>
    </row>
    <row r="27" spans="1:4" ht="30" customHeight="1">
      <c r="A27" s="154" t="s">
        <v>91</v>
      </c>
      <c r="B27" s="155">
        <v>3000</v>
      </c>
      <c r="C27" s="158">
        <v>1185.67</v>
      </c>
      <c r="D27" s="157">
        <f t="shared" si="0"/>
        <v>39.522333333333336</v>
      </c>
    </row>
    <row r="28" spans="1:4" ht="39" customHeight="1">
      <c r="A28" s="154" t="s">
        <v>92</v>
      </c>
      <c r="B28" s="155"/>
      <c r="C28" s="158">
        <v>-48.25</v>
      </c>
      <c r="D28" s="157"/>
    </row>
    <row r="29" spans="1:4" ht="23.25" customHeight="1">
      <c r="A29" s="152" t="s">
        <v>30</v>
      </c>
      <c r="B29" s="149">
        <f>B7+B21</f>
        <v>850718.95</v>
      </c>
      <c r="C29" s="149">
        <f>C7+C21</f>
        <v>728455.63300000015</v>
      </c>
      <c r="D29" s="150">
        <f t="shared" si="0"/>
        <v>85.628236328813429</v>
      </c>
    </row>
    <row r="30" spans="1:4">
      <c r="A30" s="190"/>
      <c r="B30" s="191"/>
      <c r="C30" s="191"/>
      <c r="D30" s="192"/>
    </row>
    <row r="31" spans="1:4" ht="21.75" customHeight="1">
      <c r="A31" s="152" t="s">
        <v>15</v>
      </c>
      <c r="B31" s="160">
        <v>47030.014000000003</v>
      </c>
      <c r="C31" s="160">
        <v>39130.423999999999</v>
      </c>
      <c r="D31" s="150">
        <f t="shared" si="0"/>
        <v>83.203088138566144</v>
      </c>
    </row>
    <row r="32" spans="1:4" ht="18.75" customHeight="1">
      <c r="A32" s="152" t="s">
        <v>40</v>
      </c>
      <c r="B32" s="149">
        <v>1097</v>
      </c>
      <c r="C32" s="149">
        <v>932.31399999999996</v>
      </c>
      <c r="D32" s="150">
        <f t="shared" si="0"/>
        <v>84.98760255241568</v>
      </c>
    </row>
    <row r="33" spans="1:4" ht="33" customHeight="1">
      <c r="A33" s="152" t="s">
        <v>16</v>
      </c>
      <c r="B33" s="160">
        <v>2142.6999999999998</v>
      </c>
      <c r="C33" s="160">
        <v>1826.1590000000001</v>
      </c>
      <c r="D33" s="150">
        <f t="shared" si="0"/>
        <v>85.227003313576347</v>
      </c>
    </row>
    <row r="34" spans="1:4" ht="18.75" customHeight="1">
      <c r="A34" s="152" t="s">
        <v>17</v>
      </c>
      <c r="B34" s="160">
        <v>8152.2</v>
      </c>
      <c r="C34" s="160">
        <v>4959.7839999999997</v>
      </c>
      <c r="D34" s="150">
        <f t="shared" si="0"/>
        <v>60.839822379235052</v>
      </c>
    </row>
    <row r="35" spans="1:4" ht="21.75" customHeight="1">
      <c r="A35" s="152" t="s">
        <v>6</v>
      </c>
      <c r="B35" s="160">
        <v>14462.782999999999</v>
      </c>
      <c r="C35" s="160">
        <v>10185.174000000001</v>
      </c>
      <c r="D35" s="150">
        <f t="shared" si="0"/>
        <v>70.423334153599626</v>
      </c>
    </row>
    <row r="36" spans="1:4">
      <c r="A36" s="152" t="s">
        <v>7</v>
      </c>
      <c r="B36" s="160">
        <v>404534.18699999998</v>
      </c>
      <c r="C36" s="160">
        <v>325939.83199999999</v>
      </c>
      <c r="D36" s="150">
        <f t="shared" si="0"/>
        <v>80.571640784466013</v>
      </c>
    </row>
    <row r="37" spans="1:4" ht="21" customHeight="1">
      <c r="A37" s="152" t="s">
        <v>41</v>
      </c>
      <c r="B37" s="160">
        <v>73481.448000000004</v>
      </c>
      <c r="C37" s="160">
        <v>59768.851999999999</v>
      </c>
      <c r="D37" s="150">
        <f t="shared" si="0"/>
        <v>81.33869653738995</v>
      </c>
    </row>
    <row r="38" spans="1:4">
      <c r="A38" s="152" t="s">
        <v>42</v>
      </c>
      <c r="B38" s="160">
        <v>9353.491</v>
      </c>
      <c r="C38" s="160">
        <v>6930.5919999999996</v>
      </c>
      <c r="D38" s="150">
        <f t="shared" si="0"/>
        <v>74.096313344397288</v>
      </c>
    </row>
    <row r="39" spans="1:4">
      <c r="A39" s="152" t="s">
        <v>8</v>
      </c>
      <c r="B39" s="160">
        <v>255064.65599999999</v>
      </c>
      <c r="C39" s="160">
        <v>204904.98199999999</v>
      </c>
      <c r="D39" s="150">
        <f t="shared" si="0"/>
        <v>80.334525846654344</v>
      </c>
    </row>
    <row r="40" spans="1:4">
      <c r="A40" s="152" t="s">
        <v>43</v>
      </c>
      <c r="B40" s="149">
        <v>349.4</v>
      </c>
      <c r="C40" s="149">
        <v>349.4</v>
      </c>
      <c r="D40" s="150">
        <f t="shared" si="0"/>
        <v>100</v>
      </c>
    </row>
    <row r="41" spans="1:4" ht="18" customHeight="1">
      <c r="A41" s="152" t="s">
        <v>44</v>
      </c>
      <c r="B41" s="149">
        <v>2349.5</v>
      </c>
      <c r="C41" s="149">
        <v>1931.0989999999999</v>
      </c>
      <c r="D41" s="150">
        <f t="shared" si="0"/>
        <v>82.191913173015536</v>
      </c>
    </row>
    <row r="42" spans="1:4" ht="27" customHeight="1">
      <c r="A42" s="152" t="s">
        <v>45</v>
      </c>
      <c r="B42" s="149">
        <v>100</v>
      </c>
      <c r="C42" s="149">
        <v>41.137</v>
      </c>
      <c r="D42" s="150">
        <f t="shared" si="0"/>
        <v>41.137</v>
      </c>
    </row>
    <row r="43" spans="1:4" ht="17.25" customHeight="1">
      <c r="A43" s="152" t="s">
        <v>48</v>
      </c>
      <c r="B43" s="149">
        <f>B44+B45</f>
        <v>75011.562999999995</v>
      </c>
      <c r="C43" s="149">
        <f>SUM(C44:C45)</f>
        <v>70693.357000000004</v>
      </c>
      <c r="D43" s="150">
        <f t="shared" si="0"/>
        <v>94.243279532783504</v>
      </c>
    </row>
    <row r="44" spans="1:4" ht="24">
      <c r="A44" s="154" t="s">
        <v>35</v>
      </c>
      <c r="B44" s="155">
        <v>71536.062999999995</v>
      </c>
      <c r="C44" s="158">
        <v>67217.857000000004</v>
      </c>
      <c r="D44" s="157">
        <f t="shared" si="0"/>
        <v>93.963595676211611</v>
      </c>
    </row>
    <row r="45" spans="1:4">
      <c r="A45" s="154" t="s">
        <v>47</v>
      </c>
      <c r="B45" s="155">
        <v>3475.5</v>
      </c>
      <c r="C45" s="158">
        <v>3475.5</v>
      </c>
      <c r="D45" s="157"/>
    </row>
    <row r="46" spans="1:4">
      <c r="A46" s="152" t="s">
        <v>32</v>
      </c>
      <c r="B46" s="149">
        <f>B31+B32+B33+B34+B35+B36+B37+B38+B39+B40+B41+B42+B43</f>
        <v>893128.94199999992</v>
      </c>
      <c r="C46" s="149">
        <f>C31+C32+C33+C34+C35+C36+C37+C38+C39+C40+C41+C42+C43</f>
        <v>727593.10600000003</v>
      </c>
      <c r="D46" s="150">
        <f t="shared" si="0"/>
        <v>81.465628509438687</v>
      </c>
    </row>
    <row r="47" spans="1:4" ht="21.75" customHeight="1">
      <c r="A47" s="152" t="s">
        <v>33</v>
      </c>
      <c r="B47" s="156"/>
      <c r="C47" s="156">
        <f>C29-C46</f>
        <v>862.52700000011828</v>
      </c>
      <c r="D47" s="150"/>
    </row>
    <row r="48" spans="1:4">
      <c r="A48" s="162"/>
      <c r="B48" s="163" t="s">
        <v>49</v>
      </c>
      <c r="C48" s="164"/>
      <c r="D48" s="134"/>
    </row>
    <row r="49" spans="1:4">
      <c r="A49" s="165"/>
      <c r="B49" s="166"/>
      <c r="C49" s="167"/>
      <c r="D49" s="134"/>
    </row>
    <row r="50" spans="1:4" ht="24">
      <c r="A50" s="9" t="s">
        <v>34</v>
      </c>
      <c r="B50" s="50">
        <f>B51</f>
        <v>42410000</v>
      </c>
      <c r="C50" s="50">
        <f>C51+C63</f>
        <v>-862480.66999995708</v>
      </c>
      <c r="D50" s="134"/>
    </row>
    <row r="51" spans="1:4" ht="24">
      <c r="A51" s="171" t="s">
        <v>94</v>
      </c>
      <c r="B51" s="31">
        <v>42410000</v>
      </c>
      <c r="C51" s="173">
        <v>7458048</v>
      </c>
      <c r="D51" s="134"/>
    </row>
    <row r="52" spans="1:4" ht="24">
      <c r="A52" s="56" t="s">
        <v>111</v>
      </c>
      <c r="B52" s="31">
        <f>B53+B55</f>
        <v>1606000</v>
      </c>
      <c r="C52" s="184"/>
      <c r="D52" s="134"/>
    </row>
    <row r="53" spans="1:4" ht="29.25" customHeight="1">
      <c r="A53" s="37" t="s">
        <v>112</v>
      </c>
      <c r="B53" s="33">
        <v>2410000</v>
      </c>
      <c r="C53" s="51"/>
      <c r="D53" s="143"/>
    </row>
    <row r="54" spans="1:4" ht="27.75" customHeight="1">
      <c r="A54" s="10" t="s">
        <v>113</v>
      </c>
      <c r="B54" s="33">
        <v>2410000</v>
      </c>
      <c r="C54" s="52"/>
      <c r="D54" s="143"/>
    </row>
    <row r="55" spans="1:4" ht="33.75" customHeight="1">
      <c r="A55" s="10" t="s">
        <v>114</v>
      </c>
      <c r="B55" s="33">
        <v>-804000</v>
      </c>
      <c r="C55" s="53"/>
      <c r="D55" s="134"/>
    </row>
    <row r="56" spans="1:4" ht="42" customHeight="1">
      <c r="A56" s="37" t="s">
        <v>115</v>
      </c>
      <c r="B56" s="33">
        <v>-804000</v>
      </c>
      <c r="C56" s="173"/>
      <c r="D56" s="143"/>
    </row>
    <row r="57" spans="1:4" ht="31.5" customHeight="1">
      <c r="A57" s="10" t="s">
        <v>95</v>
      </c>
      <c r="B57" s="172">
        <v>40804000</v>
      </c>
      <c r="C57" s="173">
        <v>7458048</v>
      </c>
      <c r="D57" s="143"/>
    </row>
    <row r="58" spans="1:4" ht="39" customHeight="1">
      <c r="A58" s="10" t="s">
        <v>96</v>
      </c>
      <c r="B58" s="172">
        <f>B59+B61</f>
        <v>40804000</v>
      </c>
      <c r="C58" s="173">
        <v>-240000</v>
      </c>
      <c r="D58" s="143"/>
    </row>
    <row r="59" spans="1:4" ht="39.75" customHeight="1">
      <c r="A59" s="10" t="s">
        <v>116</v>
      </c>
      <c r="B59" s="33">
        <v>41159600</v>
      </c>
      <c r="C59" s="33">
        <v>7758048</v>
      </c>
      <c r="D59" s="143"/>
    </row>
    <row r="60" spans="1:4" ht="36" customHeight="1">
      <c r="A60" s="10" t="s">
        <v>98</v>
      </c>
      <c r="B60" s="33">
        <v>41159600</v>
      </c>
      <c r="C60" s="52">
        <v>7758048</v>
      </c>
      <c r="D60" s="143"/>
    </row>
    <row r="61" spans="1:4" ht="35.25" customHeight="1">
      <c r="A61" s="37" t="s">
        <v>99</v>
      </c>
      <c r="B61" s="33">
        <v>-355600</v>
      </c>
      <c r="C61" s="173">
        <v>-300000</v>
      </c>
      <c r="D61" s="134"/>
    </row>
    <row r="62" spans="1:4" ht="38.25" customHeight="1">
      <c r="A62" s="37" t="s">
        <v>100</v>
      </c>
      <c r="B62" s="33">
        <v>-355600</v>
      </c>
      <c r="C62" s="173">
        <v>-300000</v>
      </c>
      <c r="D62" s="143"/>
    </row>
    <row r="63" spans="1:4">
      <c r="A63" s="64" t="s">
        <v>117</v>
      </c>
      <c r="B63" s="52">
        <f>B66+B69</f>
        <v>0</v>
      </c>
      <c r="C63" s="174">
        <f>C66+C69</f>
        <v>-8320528.6699999571</v>
      </c>
      <c r="D63" s="143"/>
    </row>
    <row r="64" spans="1:4" ht="24">
      <c r="A64" s="37" t="s">
        <v>102</v>
      </c>
      <c r="B64" s="54">
        <f>B65+B69</f>
        <v>0</v>
      </c>
      <c r="C64" s="175">
        <f>C65+C69</f>
        <v>-8320528.6699999571</v>
      </c>
      <c r="D64" s="143"/>
    </row>
    <row r="65" spans="1:4" ht="14.25" customHeight="1">
      <c r="A65" s="37" t="s">
        <v>107</v>
      </c>
      <c r="B65" s="33">
        <v>-894288556.40999997</v>
      </c>
      <c r="C65" s="175">
        <v>-740596215.05999994</v>
      </c>
      <c r="D65" s="143"/>
    </row>
    <row r="66" spans="1:4" ht="20.25" customHeight="1">
      <c r="A66" s="37" t="s">
        <v>108</v>
      </c>
      <c r="B66" s="33">
        <v>-894288556.40999997</v>
      </c>
      <c r="C66" s="175">
        <v>-740596215.05999994</v>
      </c>
      <c r="D66" s="134"/>
    </row>
    <row r="67" spans="1:4" ht="18.75" customHeight="1">
      <c r="A67" s="37" t="s">
        <v>118</v>
      </c>
      <c r="B67" s="33">
        <v>-894288556.40999997</v>
      </c>
      <c r="C67" s="175">
        <v>-740596215.05999994</v>
      </c>
      <c r="D67" s="135"/>
    </row>
    <row r="68" spans="1:4" ht="30" customHeight="1">
      <c r="A68" s="37" t="s">
        <v>110</v>
      </c>
      <c r="B68" s="33">
        <v>-894288556.40999997</v>
      </c>
      <c r="C68" s="175">
        <v>-740596215.05999994</v>
      </c>
      <c r="D68" s="135"/>
    </row>
    <row r="69" spans="1:4" ht="18.75" customHeight="1">
      <c r="A69" s="37" t="s">
        <v>107</v>
      </c>
      <c r="B69" s="33">
        <v>894288556.40999997</v>
      </c>
      <c r="C69" s="175">
        <v>732275686.38999999</v>
      </c>
      <c r="D69" s="135"/>
    </row>
    <row r="70" spans="1:4" ht="15.75" customHeight="1">
      <c r="A70" s="37" t="s">
        <v>108</v>
      </c>
      <c r="B70" s="33">
        <v>894288556.40999997</v>
      </c>
      <c r="C70" s="175">
        <v>732275686.38999999</v>
      </c>
      <c r="D70" s="135"/>
    </row>
    <row r="71" spans="1:4" ht="17.25" customHeight="1">
      <c r="A71" s="37" t="s">
        <v>119</v>
      </c>
      <c r="B71" s="33">
        <v>894288556.40999997</v>
      </c>
      <c r="C71" s="175">
        <v>732275686.38999999</v>
      </c>
      <c r="D71" s="135"/>
    </row>
    <row r="72" spans="1:4" ht="25.5" customHeight="1">
      <c r="A72" s="37" t="s">
        <v>110</v>
      </c>
      <c r="B72" s="33">
        <v>894288556.40999997</v>
      </c>
      <c r="C72" s="175">
        <v>732275686.38999999</v>
      </c>
      <c r="D72" s="135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B29" sqref="B29"/>
    </sheetView>
  </sheetViews>
  <sheetFormatPr defaultRowHeight="12.75"/>
  <cols>
    <col min="1" max="1" width="27" customWidth="1"/>
    <col min="2" max="2" width="15" customWidth="1"/>
    <col min="3" max="3" width="17.5703125" customWidth="1"/>
    <col min="4" max="4" width="18.42578125" customWidth="1"/>
  </cols>
  <sheetData>
    <row r="1" spans="1:4" ht="15.75">
      <c r="A1" s="197" t="s">
        <v>54</v>
      </c>
      <c r="B1" s="198"/>
      <c r="C1" s="198"/>
      <c r="D1" s="198"/>
    </row>
    <row r="2" spans="1:4" ht="15.75">
      <c r="A2" s="199" t="s">
        <v>122</v>
      </c>
      <c r="B2" s="200"/>
      <c r="C2" s="200"/>
      <c r="D2" s="200"/>
    </row>
    <row r="3" spans="1:4" ht="15.75">
      <c r="A3" s="202" t="s">
        <v>129</v>
      </c>
      <c r="B3" s="203"/>
      <c r="C3" s="203"/>
      <c r="D3" s="203"/>
    </row>
    <row r="4" spans="1:4" ht="15.75" thickBot="1">
      <c r="A4" s="136"/>
      <c r="B4" s="137"/>
      <c r="C4" s="138"/>
      <c r="D4" s="134" t="s">
        <v>90</v>
      </c>
    </row>
    <row r="5" spans="1:4" ht="32.25" customHeight="1" thickBot="1">
      <c r="A5" s="139" t="s">
        <v>2</v>
      </c>
      <c r="B5" s="140" t="s">
        <v>38</v>
      </c>
      <c r="C5" s="141" t="s">
        <v>39</v>
      </c>
      <c r="D5" s="142" t="s">
        <v>20</v>
      </c>
    </row>
    <row r="6" spans="1:4" ht="13.5" thickBot="1">
      <c r="A6" s="144">
        <v>1</v>
      </c>
      <c r="B6" s="145">
        <v>2</v>
      </c>
      <c r="C6" s="146">
        <v>3</v>
      </c>
      <c r="D6" s="147">
        <v>4</v>
      </c>
    </row>
    <row r="7" spans="1:4" ht="29.25" customHeight="1">
      <c r="A7" s="148" t="s">
        <v>21</v>
      </c>
      <c r="B7" s="149">
        <f>B8+B10+B11+B13+B14+B15+B17+B18+B19+B20</f>
        <v>106941</v>
      </c>
      <c r="C7" s="149">
        <f>C8+C10+C11+C13+C14+C15+C17+C18+C19+C20</f>
        <v>99622.79</v>
      </c>
      <c r="D7" s="150">
        <f>C7/B7*100</f>
        <v>93.156778036487395</v>
      </c>
    </row>
    <row r="8" spans="1:4" ht="24.75" customHeight="1">
      <c r="A8" s="182" t="s">
        <v>18</v>
      </c>
      <c r="B8" s="153">
        <f>B9</f>
        <v>59770</v>
      </c>
      <c r="C8" s="153">
        <f>C9</f>
        <v>54407.5</v>
      </c>
      <c r="D8" s="183">
        <f t="shared" ref="D8:D46" si="0">C8/B8*100</f>
        <v>91.028107746361059</v>
      </c>
    </row>
    <row r="9" spans="1:4" ht="14.25" customHeight="1">
      <c r="A9" s="154" t="s">
        <v>1</v>
      </c>
      <c r="B9" s="155">
        <v>59770</v>
      </c>
      <c r="C9" s="156">
        <v>54407.5</v>
      </c>
      <c r="D9" s="157">
        <f t="shared" si="0"/>
        <v>91.028107746361059</v>
      </c>
    </row>
    <row r="10" spans="1:4" ht="23.25" customHeight="1">
      <c r="A10" s="152" t="s">
        <v>3</v>
      </c>
      <c r="B10" s="149">
        <v>9373</v>
      </c>
      <c r="C10" s="159">
        <v>9380.1</v>
      </c>
      <c r="D10" s="150">
        <f t="shared" si="0"/>
        <v>100.07574949322522</v>
      </c>
    </row>
    <row r="11" spans="1:4" ht="18.75" customHeight="1">
      <c r="A11" s="152" t="s">
        <v>4</v>
      </c>
      <c r="B11" s="149">
        <f>B12</f>
        <v>230</v>
      </c>
      <c r="C11" s="149">
        <f>C12</f>
        <v>167.2</v>
      </c>
      <c r="D11" s="150">
        <f>C11/B11*100</f>
        <v>72.695652173913032</v>
      </c>
    </row>
    <row r="12" spans="1:4" ht="18.75" customHeight="1">
      <c r="A12" s="154" t="s">
        <v>10</v>
      </c>
      <c r="B12" s="155">
        <v>230</v>
      </c>
      <c r="C12" s="158">
        <v>167.2</v>
      </c>
      <c r="D12" s="157">
        <f t="shared" si="0"/>
        <v>72.695652173913032</v>
      </c>
    </row>
    <row r="13" spans="1:4" ht="36.75" customHeight="1">
      <c r="A13" s="152" t="s">
        <v>22</v>
      </c>
      <c r="B13" s="149">
        <v>3110</v>
      </c>
      <c r="C13" s="160">
        <v>3017.8</v>
      </c>
      <c r="D13" s="150">
        <f t="shared" si="0"/>
        <v>97.035369774919616</v>
      </c>
    </row>
    <row r="14" spans="1:4" ht="88.5" customHeight="1">
      <c r="A14" s="152" t="s">
        <v>46</v>
      </c>
      <c r="B14" s="149">
        <v>24102</v>
      </c>
      <c r="C14" s="160">
        <v>22362.19</v>
      </c>
      <c r="D14" s="150">
        <f t="shared" si="0"/>
        <v>92.78147041739274</v>
      </c>
    </row>
    <row r="15" spans="1:4" ht="42.75" customHeight="1">
      <c r="A15" s="152" t="s">
        <v>11</v>
      </c>
      <c r="B15" s="149">
        <f>B16</f>
        <v>285</v>
      </c>
      <c r="C15" s="149">
        <f>C16</f>
        <v>292.7</v>
      </c>
      <c r="D15" s="150">
        <f t="shared" si="0"/>
        <v>102.70175438596492</v>
      </c>
    </row>
    <row r="16" spans="1:4" ht="33.75" customHeight="1">
      <c r="A16" s="154" t="s">
        <v>12</v>
      </c>
      <c r="B16" s="155">
        <v>285</v>
      </c>
      <c r="C16" s="158">
        <v>292.7</v>
      </c>
      <c r="D16" s="157">
        <f t="shared" si="0"/>
        <v>102.70175438596492</v>
      </c>
    </row>
    <row r="17" spans="1:4" ht="58.5" customHeight="1">
      <c r="A17" s="152" t="s">
        <v>13</v>
      </c>
      <c r="B17" s="149">
        <v>3451</v>
      </c>
      <c r="C17" s="160">
        <v>3401.8</v>
      </c>
      <c r="D17" s="150">
        <f t="shared" si="0"/>
        <v>98.574326282237038</v>
      </c>
    </row>
    <row r="18" spans="1:4" ht="45.75" customHeight="1">
      <c r="A18" s="152" t="s">
        <v>23</v>
      </c>
      <c r="B18" s="149">
        <v>5630</v>
      </c>
      <c r="C18" s="159">
        <v>5714</v>
      </c>
      <c r="D18" s="150" t="s">
        <v>86</v>
      </c>
    </row>
    <row r="19" spans="1:4" ht="31.5" customHeight="1">
      <c r="A19" s="152" t="s">
        <v>24</v>
      </c>
      <c r="B19" s="149">
        <v>938.4</v>
      </c>
      <c r="C19" s="159">
        <v>833.2</v>
      </c>
      <c r="D19" s="150">
        <f t="shared" si="0"/>
        <v>88.789428815004271</v>
      </c>
    </row>
    <row r="20" spans="1:4" ht="36" customHeight="1">
      <c r="A20" s="152" t="s">
        <v>5</v>
      </c>
      <c r="B20" s="149">
        <v>51.6</v>
      </c>
      <c r="C20" s="159">
        <v>46.3</v>
      </c>
      <c r="D20" s="150" t="s">
        <v>86</v>
      </c>
    </row>
    <row r="21" spans="1:4" ht="34.5" customHeight="1">
      <c r="A21" s="152" t="s">
        <v>19</v>
      </c>
      <c r="B21" s="149">
        <f>B22+B27+B28</f>
        <v>747849.1</v>
      </c>
      <c r="C21" s="149">
        <f>C22+C27+C28</f>
        <v>678259.42</v>
      </c>
      <c r="D21" s="150">
        <f t="shared" si="0"/>
        <v>90.694689610511006</v>
      </c>
    </row>
    <row r="22" spans="1:4" ht="63" customHeight="1">
      <c r="A22" s="154" t="s">
        <v>25</v>
      </c>
      <c r="B22" s="155">
        <f>B23+B24+B25+B26</f>
        <v>744849.1</v>
      </c>
      <c r="C22" s="155">
        <f>C23+C24+C25+C26</f>
        <v>676672</v>
      </c>
      <c r="D22" s="157">
        <f t="shared" si="0"/>
        <v>90.846857437298382</v>
      </c>
    </row>
    <row r="23" spans="1:4" ht="42" customHeight="1">
      <c r="A23" s="154" t="s">
        <v>26</v>
      </c>
      <c r="B23" s="155">
        <v>233010</v>
      </c>
      <c r="C23" s="158">
        <v>233010</v>
      </c>
      <c r="D23" s="157">
        <f t="shared" si="0"/>
        <v>100</v>
      </c>
    </row>
    <row r="24" spans="1:4" ht="51" customHeight="1">
      <c r="A24" s="154" t="s">
        <v>27</v>
      </c>
      <c r="B24" s="155">
        <v>36485.699999999997</v>
      </c>
      <c r="C24" s="158">
        <v>28939.8</v>
      </c>
      <c r="D24" s="157">
        <f t="shared" si="0"/>
        <v>79.31819863672618</v>
      </c>
    </row>
    <row r="25" spans="1:4" ht="48" customHeight="1">
      <c r="A25" s="154" t="s">
        <v>28</v>
      </c>
      <c r="B25" s="155">
        <v>474969.5</v>
      </c>
      <c r="C25" s="158">
        <v>414338.3</v>
      </c>
      <c r="D25" s="157">
        <f t="shared" si="0"/>
        <v>87.234717176576609</v>
      </c>
    </row>
    <row r="26" spans="1:4" ht="21.75" customHeight="1">
      <c r="A26" s="154" t="s">
        <v>29</v>
      </c>
      <c r="B26" s="155">
        <v>383.9</v>
      </c>
      <c r="C26" s="158">
        <v>383.9</v>
      </c>
      <c r="D26" s="157">
        <f t="shared" si="0"/>
        <v>100</v>
      </c>
    </row>
    <row r="27" spans="1:4" ht="30.75" customHeight="1">
      <c r="A27" s="154" t="s">
        <v>91</v>
      </c>
      <c r="B27" s="155">
        <v>3000</v>
      </c>
      <c r="C27" s="158">
        <v>1635.67</v>
      </c>
      <c r="D27" s="157">
        <f t="shared" si="0"/>
        <v>54.522333333333336</v>
      </c>
    </row>
    <row r="28" spans="1:4" ht="75.75" customHeight="1">
      <c r="A28" s="154" t="s">
        <v>92</v>
      </c>
      <c r="B28" s="155"/>
      <c r="C28" s="158">
        <v>-48.25</v>
      </c>
      <c r="D28" s="157"/>
    </row>
    <row r="29" spans="1:4" ht="19.5" customHeight="1">
      <c r="A29" s="152" t="s">
        <v>30</v>
      </c>
      <c r="B29" s="149">
        <f>B7+B21</f>
        <v>854790.1</v>
      </c>
      <c r="C29" s="149">
        <f>C7+C21</f>
        <v>777882.21000000008</v>
      </c>
      <c r="D29" s="150">
        <f t="shared" si="0"/>
        <v>91.002716339368007</v>
      </c>
    </row>
    <row r="30" spans="1:4">
      <c r="A30" s="190"/>
      <c r="B30" s="191"/>
      <c r="C30" s="191"/>
      <c r="D30" s="192"/>
    </row>
    <row r="31" spans="1:4" ht="30" customHeight="1">
      <c r="A31" s="152" t="s">
        <v>15</v>
      </c>
      <c r="B31" s="160">
        <v>45790.211000000003</v>
      </c>
      <c r="C31" s="160">
        <v>42784.737000000001</v>
      </c>
      <c r="D31" s="150">
        <f t="shared" si="0"/>
        <v>93.436426838041868</v>
      </c>
    </row>
    <row r="32" spans="1:4" ht="18.75" customHeight="1">
      <c r="A32" s="152" t="s">
        <v>40</v>
      </c>
      <c r="B32" s="149">
        <v>1097</v>
      </c>
      <c r="C32" s="149">
        <v>1097</v>
      </c>
      <c r="D32" s="150">
        <f t="shared" si="0"/>
        <v>100</v>
      </c>
    </row>
    <row r="33" spans="1:4" ht="52.5" customHeight="1">
      <c r="A33" s="152" t="s">
        <v>16</v>
      </c>
      <c r="B33" s="160">
        <v>2086.4029999999998</v>
      </c>
      <c r="C33" s="160">
        <v>1979.2629999999999</v>
      </c>
      <c r="D33" s="150">
        <f t="shared" si="0"/>
        <v>94.864846340807603</v>
      </c>
    </row>
    <row r="34" spans="1:4" ht="22.5" customHeight="1">
      <c r="A34" s="152" t="s">
        <v>17</v>
      </c>
      <c r="B34" s="160">
        <v>9734.1329999999998</v>
      </c>
      <c r="C34" s="160">
        <v>9527.64</v>
      </c>
      <c r="D34" s="150">
        <f t="shared" si="0"/>
        <v>97.878670858514056</v>
      </c>
    </row>
    <row r="35" spans="1:4" ht="29.25" customHeight="1">
      <c r="A35" s="152" t="s">
        <v>6</v>
      </c>
      <c r="B35" s="160">
        <v>12580.759</v>
      </c>
      <c r="C35" s="160">
        <v>12418.147000000001</v>
      </c>
      <c r="D35" s="150">
        <f t="shared" si="0"/>
        <v>98.70745477280029</v>
      </c>
    </row>
    <row r="36" spans="1:4" ht="19.5" customHeight="1">
      <c r="A36" s="152" t="s">
        <v>7</v>
      </c>
      <c r="B36" s="160">
        <v>405249.20299999998</v>
      </c>
      <c r="C36" s="160">
        <v>357375.89500000002</v>
      </c>
      <c r="D36" s="150">
        <f t="shared" si="0"/>
        <v>88.18669903713544</v>
      </c>
    </row>
    <row r="37" spans="1:4" ht="25.5" customHeight="1">
      <c r="A37" s="152" t="s">
        <v>41</v>
      </c>
      <c r="B37" s="160">
        <v>73264.634999999995</v>
      </c>
      <c r="C37" s="160">
        <v>64934.752999999997</v>
      </c>
      <c r="D37" s="150">
        <f t="shared" si="0"/>
        <v>88.63041902822556</v>
      </c>
    </row>
    <row r="38" spans="1:4" ht="17.25" customHeight="1">
      <c r="A38" s="152" t="s">
        <v>42</v>
      </c>
      <c r="B38" s="160">
        <v>9256.491</v>
      </c>
      <c r="C38" s="160">
        <v>7402.6790000000001</v>
      </c>
      <c r="D38" s="150">
        <f t="shared" si="0"/>
        <v>79.972842840769786</v>
      </c>
    </row>
    <row r="39" spans="1:4" ht="17.25" customHeight="1">
      <c r="A39" s="152" t="s">
        <v>8</v>
      </c>
      <c r="B39" s="160">
        <v>254764.65599999999</v>
      </c>
      <c r="C39" s="160">
        <v>223493.696</v>
      </c>
      <c r="D39" s="150">
        <f t="shared" si="0"/>
        <v>87.725550124974944</v>
      </c>
    </row>
    <row r="40" spans="1:4" ht="28.5" customHeight="1">
      <c r="A40" s="152" t="s">
        <v>43</v>
      </c>
      <c r="B40" s="149">
        <v>349.41</v>
      </c>
      <c r="C40" s="149">
        <v>349.41</v>
      </c>
      <c r="D40" s="150">
        <f t="shared" si="0"/>
        <v>100</v>
      </c>
    </row>
    <row r="41" spans="1:4" ht="33" customHeight="1">
      <c r="A41" s="152" t="s">
        <v>44</v>
      </c>
      <c r="B41" s="149">
        <v>2334.4</v>
      </c>
      <c r="C41" s="149">
        <v>2101.81</v>
      </c>
      <c r="D41" s="150">
        <f t="shared" si="0"/>
        <v>90.036411925976694</v>
      </c>
    </row>
    <row r="42" spans="1:4" ht="48.75" customHeight="1">
      <c r="A42" s="152" t="s">
        <v>45</v>
      </c>
      <c r="B42" s="149">
        <v>100</v>
      </c>
      <c r="C42" s="149">
        <v>44.911999999999999</v>
      </c>
      <c r="D42" s="150">
        <f t="shared" si="0"/>
        <v>44.911999999999999</v>
      </c>
    </row>
    <row r="43" spans="1:4" ht="42" customHeight="1">
      <c r="A43" s="152" t="s">
        <v>48</v>
      </c>
      <c r="B43" s="149">
        <f>B44+B45</f>
        <v>80592.756000000008</v>
      </c>
      <c r="C43" s="149">
        <f>SUM(C44:C45)</f>
        <v>80485.456000000006</v>
      </c>
      <c r="D43" s="150">
        <f t="shared" si="0"/>
        <v>99.866861483183428</v>
      </c>
    </row>
    <row r="44" spans="1:4" ht="37.5" customHeight="1">
      <c r="A44" s="154" t="s">
        <v>35</v>
      </c>
      <c r="B44" s="155">
        <v>76814.456000000006</v>
      </c>
      <c r="C44" s="158">
        <v>76707.156000000003</v>
      </c>
      <c r="D44" s="157">
        <f t="shared" si="0"/>
        <v>99.860312751547696</v>
      </c>
    </row>
    <row r="45" spans="1:4" ht="18.75" customHeight="1">
      <c r="A45" s="154" t="s">
        <v>47</v>
      </c>
      <c r="B45" s="155">
        <v>3778.3</v>
      </c>
      <c r="C45" s="158">
        <v>3778.3</v>
      </c>
      <c r="D45" s="157"/>
    </row>
    <row r="46" spans="1:4" ht="20.25" customHeight="1">
      <c r="A46" s="152" t="s">
        <v>32</v>
      </c>
      <c r="B46" s="149">
        <f>B31+B32+B33+B34+B35+B36+B37+B38+B39+B40+B41+B42+B43</f>
        <v>897200.05700000003</v>
      </c>
      <c r="C46" s="149">
        <f>SUM(C31:C43)</f>
        <v>803995.39800000016</v>
      </c>
      <c r="D46" s="150">
        <f t="shared" si="0"/>
        <v>89.611607993912571</v>
      </c>
    </row>
    <row r="47" spans="1:4" ht="32.25" customHeight="1">
      <c r="A47" s="152" t="s">
        <v>33</v>
      </c>
      <c r="B47" s="156"/>
      <c r="C47" s="156">
        <f>C29-C46</f>
        <v>-26113.188000000082</v>
      </c>
      <c r="D47" s="150"/>
    </row>
    <row r="48" spans="1:4">
      <c r="A48" s="162"/>
      <c r="B48" s="163" t="s">
        <v>49</v>
      </c>
      <c r="C48" s="164"/>
      <c r="D48" s="134"/>
    </row>
    <row r="49" spans="1:4">
      <c r="A49" s="165"/>
      <c r="B49" s="166"/>
      <c r="C49" s="167"/>
      <c r="D49" s="134"/>
    </row>
    <row r="50" spans="1:4" ht="51" customHeight="1">
      <c r="A50" s="9" t="s">
        <v>34</v>
      </c>
      <c r="B50" s="50">
        <f>B51</f>
        <v>42410000</v>
      </c>
      <c r="C50" s="50">
        <f>C51+C63</f>
        <v>26113200.910000011</v>
      </c>
      <c r="D50" s="134"/>
    </row>
    <row r="51" spans="1:4" ht="35.25" customHeight="1">
      <c r="A51" s="171" t="s">
        <v>94</v>
      </c>
      <c r="B51" s="31">
        <v>42410000</v>
      </c>
      <c r="C51" s="173">
        <v>30529470.420000002</v>
      </c>
      <c r="D51" s="134"/>
    </row>
    <row r="52" spans="1:4" ht="27" customHeight="1">
      <c r="A52" s="56" t="s">
        <v>111</v>
      </c>
      <c r="B52" s="31">
        <f>B53+B55</f>
        <v>1606000</v>
      </c>
      <c r="C52" s="184"/>
      <c r="D52" s="134"/>
    </row>
    <row r="53" spans="1:4" ht="42" customHeight="1">
      <c r="A53" s="37" t="s">
        <v>112</v>
      </c>
      <c r="B53" s="33">
        <v>2410000</v>
      </c>
      <c r="C53" s="51"/>
      <c r="D53" s="143"/>
    </row>
    <row r="54" spans="1:4" ht="61.5" customHeight="1">
      <c r="A54" s="10" t="s">
        <v>113</v>
      </c>
      <c r="B54" s="33">
        <v>2410000</v>
      </c>
      <c r="C54" s="52"/>
      <c r="D54" s="143"/>
    </row>
    <row r="55" spans="1:4" ht="50.25" customHeight="1">
      <c r="A55" s="10" t="s">
        <v>114</v>
      </c>
      <c r="B55" s="33">
        <v>-804000</v>
      </c>
      <c r="C55" s="53"/>
      <c r="D55" s="134"/>
    </row>
    <row r="56" spans="1:4" ht="60.75" customHeight="1">
      <c r="A56" s="37" t="s">
        <v>115</v>
      </c>
      <c r="B56" s="33">
        <v>-804000</v>
      </c>
      <c r="C56" s="173"/>
      <c r="D56" s="143"/>
    </row>
    <row r="57" spans="1:4" ht="40.5" customHeight="1">
      <c r="A57" s="10" t="s">
        <v>95</v>
      </c>
      <c r="B57" s="172">
        <v>40804000</v>
      </c>
      <c r="C57" s="173">
        <v>30529470.420000002</v>
      </c>
      <c r="D57" s="143"/>
    </row>
    <row r="58" spans="1:4" ht="51" customHeight="1">
      <c r="A58" s="10" t="s">
        <v>96</v>
      </c>
      <c r="B58" s="172">
        <f>B59+B61</f>
        <v>40804000</v>
      </c>
      <c r="C58" s="173">
        <v>30529470.420000002</v>
      </c>
      <c r="D58" s="143"/>
    </row>
    <row r="59" spans="1:4" ht="65.25" customHeight="1">
      <c r="A59" s="10" t="s">
        <v>116</v>
      </c>
      <c r="B59" s="33">
        <v>41159600</v>
      </c>
      <c r="C59" s="33">
        <v>30885048</v>
      </c>
      <c r="D59" s="143"/>
    </row>
    <row r="60" spans="1:4" ht="74.25" customHeight="1">
      <c r="A60" s="10" t="s">
        <v>98</v>
      </c>
      <c r="B60" s="33">
        <v>41159600</v>
      </c>
      <c r="C60" s="52">
        <v>30885048</v>
      </c>
      <c r="D60" s="143"/>
    </row>
    <row r="61" spans="1:4" ht="60.75" customHeight="1">
      <c r="A61" s="37" t="s">
        <v>99</v>
      </c>
      <c r="B61" s="33">
        <v>-355600</v>
      </c>
      <c r="C61" s="173">
        <v>-355577.58</v>
      </c>
      <c r="D61" s="134"/>
    </row>
    <row r="62" spans="1:4" ht="72" customHeight="1">
      <c r="A62" s="37" t="s">
        <v>100</v>
      </c>
      <c r="B62" s="33">
        <v>-355600</v>
      </c>
      <c r="C62" s="173">
        <v>-355577.58</v>
      </c>
      <c r="D62" s="143"/>
    </row>
    <row r="63" spans="1:4" ht="17.25" customHeight="1">
      <c r="A63" s="64" t="s">
        <v>117</v>
      </c>
      <c r="B63" s="52">
        <f>B66+B69</f>
        <v>0</v>
      </c>
      <c r="C63" s="174">
        <f>C66+C69</f>
        <v>-4416269.5099999905</v>
      </c>
      <c r="D63" s="143"/>
    </row>
    <row r="64" spans="1:4" ht="36" customHeight="1">
      <c r="A64" s="37" t="s">
        <v>102</v>
      </c>
      <c r="B64" s="54">
        <f>B65+B69</f>
        <v>0</v>
      </c>
      <c r="C64" s="175">
        <f>C65+C69</f>
        <v>-4416269.5099999905</v>
      </c>
      <c r="D64" s="143"/>
    </row>
    <row r="65" spans="1:4" ht="27.75" customHeight="1">
      <c r="A65" s="37" t="s">
        <v>107</v>
      </c>
      <c r="B65" s="33">
        <v>-898359668.03999996</v>
      </c>
      <c r="C65" s="175">
        <v>-813515140</v>
      </c>
      <c r="D65" s="143"/>
    </row>
    <row r="66" spans="1:4" ht="30.75" customHeight="1">
      <c r="A66" s="37" t="s">
        <v>108</v>
      </c>
      <c r="B66" s="33">
        <v>-898359668.03999996</v>
      </c>
      <c r="C66" s="175">
        <v>-813515140</v>
      </c>
      <c r="D66" s="134"/>
    </row>
    <row r="67" spans="1:4" ht="28.5" customHeight="1">
      <c r="A67" s="37" t="s">
        <v>118</v>
      </c>
      <c r="B67" s="33">
        <v>-898359668.03999996</v>
      </c>
      <c r="C67" s="175">
        <v>-813515140</v>
      </c>
      <c r="D67" s="135"/>
    </row>
    <row r="68" spans="1:4" ht="38.25" customHeight="1">
      <c r="A68" s="37" t="s">
        <v>110</v>
      </c>
      <c r="B68" s="33">
        <v>-898359668.03999996</v>
      </c>
      <c r="C68" s="175">
        <v>-813515140</v>
      </c>
      <c r="D68" s="135"/>
    </row>
    <row r="69" spans="1:4" ht="29.25" customHeight="1">
      <c r="A69" s="37" t="s">
        <v>107</v>
      </c>
      <c r="B69" s="33">
        <v>898359668.03999996</v>
      </c>
      <c r="C69" s="175">
        <v>809098870.49000001</v>
      </c>
      <c r="D69" s="135"/>
    </row>
    <row r="70" spans="1:4" ht="34.5" customHeight="1">
      <c r="A70" s="37" t="s">
        <v>108</v>
      </c>
      <c r="B70" s="33">
        <v>898359668.03999996</v>
      </c>
      <c r="C70" s="175">
        <v>809098870.49000001</v>
      </c>
      <c r="D70" s="135"/>
    </row>
    <row r="71" spans="1:4" ht="30" customHeight="1">
      <c r="A71" s="37" t="s">
        <v>119</v>
      </c>
      <c r="B71" s="33">
        <v>898359668.03999996</v>
      </c>
      <c r="C71" s="175">
        <v>809098870.49000001</v>
      </c>
      <c r="D71" s="135"/>
    </row>
    <row r="72" spans="1:4" ht="46.5" customHeight="1">
      <c r="A72" s="37" t="s">
        <v>110</v>
      </c>
      <c r="B72" s="33">
        <v>898359668.03999996</v>
      </c>
      <c r="C72" s="175">
        <v>809098870.49000001</v>
      </c>
      <c r="D72" s="135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workbookViewId="0">
      <selection activeCell="C7" sqref="C7"/>
    </sheetView>
  </sheetViews>
  <sheetFormatPr defaultRowHeight="12.75"/>
  <cols>
    <col min="1" max="1" width="25.7109375" customWidth="1"/>
    <col min="2" max="2" width="12.85546875" customWidth="1"/>
    <col min="3" max="3" width="14.42578125" customWidth="1"/>
    <col min="4" max="4" width="16.42578125" customWidth="1"/>
  </cols>
  <sheetData>
    <row r="1" spans="1:4" ht="15.75">
      <c r="A1" s="197" t="s">
        <v>54</v>
      </c>
      <c r="B1" s="198"/>
      <c r="C1" s="198"/>
      <c r="D1" s="198"/>
    </row>
    <row r="2" spans="1:4" ht="15.75">
      <c r="A2" s="199" t="s">
        <v>122</v>
      </c>
      <c r="B2" s="200"/>
      <c r="C2" s="200"/>
      <c r="D2" s="200"/>
    </row>
    <row r="3" spans="1:4" ht="15.75">
      <c r="A3" s="201" t="s">
        <v>130</v>
      </c>
      <c r="B3" s="200"/>
      <c r="C3" s="200"/>
      <c r="D3" s="200"/>
    </row>
    <row r="4" spans="1:4" ht="15.75" thickBot="1">
      <c r="A4" s="136"/>
      <c r="B4" s="137"/>
      <c r="C4" s="138"/>
      <c r="D4" s="134" t="s">
        <v>90</v>
      </c>
    </row>
    <row r="5" spans="1:4" ht="15.75" thickBot="1">
      <c r="A5" s="139" t="s">
        <v>2</v>
      </c>
      <c r="B5" s="140" t="s">
        <v>38</v>
      </c>
      <c r="C5" s="141" t="s">
        <v>39</v>
      </c>
      <c r="D5" s="142" t="s">
        <v>20</v>
      </c>
    </row>
    <row r="6" spans="1:4" ht="13.5" thickBot="1">
      <c r="A6" s="144">
        <v>1</v>
      </c>
      <c r="B6" s="145">
        <v>2</v>
      </c>
      <c r="C6" s="146">
        <v>3</v>
      </c>
      <c r="D6" s="147">
        <v>4</v>
      </c>
    </row>
    <row r="7" spans="1:4" ht="27.75" customHeight="1">
      <c r="A7" s="148" t="s">
        <v>21</v>
      </c>
      <c r="B7" s="149">
        <f>B8+B10+B11+B13+B14+B15+B17+B18+B19+B20</f>
        <v>113980.00000000001</v>
      </c>
      <c r="C7" s="149">
        <f>C8+C10+C11+C13+C14+C15+C17+C18+C19+C20</f>
        <v>113972.66799999996</v>
      </c>
      <c r="D7" s="150">
        <f>C7/B7*100</f>
        <v>99.993567292507407</v>
      </c>
    </row>
    <row r="8" spans="1:4" ht="36.75" customHeight="1">
      <c r="A8" s="152" t="s">
        <v>18</v>
      </c>
      <c r="B8" s="153">
        <f>B9</f>
        <v>62355</v>
      </c>
      <c r="C8" s="153">
        <f>C9</f>
        <v>62355.199999999997</v>
      </c>
      <c r="D8" s="150">
        <f t="shared" ref="D8:D72" si="0">C8/B8*100</f>
        <v>100.00032074412637</v>
      </c>
    </row>
    <row r="9" spans="1:4" ht="17.25" customHeight="1">
      <c r="A9" s="154" t="s">
        <v>1</v>
      </c>
      <c r="B9" s="155">
        <v>62355</v>
      </c>
      <c r="C9" s="156">
        <v>62355.199999999997</v>
      </c>
      <c r="D9" s="157">
        <f t="shared" si="0"/>
        <v>100.00032074412637</v>
      </c>
    </row>
    <row r="10" spans="1:4" ht="27.75" customHeight="1">
      <c r="A10" s="152" t="s">
        <v>3</v>
      </c>
      <c r="B10" s="149">
        <v>9501.7999999999993</v>
      </c>
      <c r="C10" s="159">
        <v>9501.92</v>
      </c>
      <c r="D10" s="150">
        <f t="shared" si="0"/>
        <v>100.00126291860489</v>
      </c>
    </row>
    <row r="11" spans="1:4" ht="18.75" customHeight="1">
      <c r="A11" s="152" t="s">
        <v>4</v>
      </c>
      <c r="B11" s="149">
        <f>B12</f>
        <v>228.3</v>
      </c>
      <c r="C11" s="149">
        <f>C12</f>
        <v>228.34</v>
      </c>
      <c r="D11" s="150">
        <f t="shared" si="0"/>
        <v>100.01752080595708</v>
      </c>
    </row>
    <row r="12" spans="1:4" ht="15.75" customHeight="1">
      <c r="A12" s="154" t="s">
        <v>10</v>
      </c>
      <c r="B12" s="155">
        <v>228.3</v>
      </c>
      <c r="C12" s="158">
        <v>228.34</v>
      </c>
      <c r="D12" s="157">
        <f t="shared" si="0"/>
        <v>100.01752080595708</v>
      </c>
    </row>
    <row r="13" spans="1:4" ht="35.25" customHeight="1">
      <c r="A13" s="152" t="s">
        <v>22</v>
      </c>
      <c r="B13" s="149">
        <v>3358</v>
      </c>
      <c r="C13" s="160">
        <v>3357.7</v>
      </c>
      <c r="D13" s="150">
        <f t="shared" si="0"/>
        <v>99.991066110780224</v>
      </c>
    </row>
    <row r="14" spans="1:4" ht="87" customHeight="1">
      <c r="A14" s="152" t="s">
        <v>46</v>
      </c>
      <c r="B14" s="149">
        <v>24906</v>
      </c>
      <c r="C14" s="160">
        <v>24906.04</v>
      </c>
      <c r="D14" s="150">
        <f t="shared" si="0"/>
        <v>100.00016060387055</v>
      </c>
    </row>
    <row r="15" spans="1:4" ht="35.25" customHeight="1">
      <c r="A15" s="152" t="s">
        <v>11</v>
      </c>
      <c r="B15" s="149">
        <f>B16</f>
        <v>294</v>
      </c>
      <c r="C15" s="149">
        <f>C16</f>
        <v>294.33999999999997</v>
      </c>
      <c r="D15" s="150">
        <f t="shared" si="0"/>
        <v>100.1156462585034</v>
      </c>
    </row>
    <row r="16" spans="1:4" ht="31.5" customHeight="1">
      <c r="A16" s="154" t="s">
        <v>12</v>
      </c>
      <c r="B16" s="155">
        <v>294</v>
      </c>
      <c r="C16" s="158">
        <v>294.33999999999997</v>
      </c>
      <c r="D16" s="157">
        <f t="shared" si="0"/>
        <v>100.1156462585034</v>
      </c>
    </row>
    <row r="17" spans="1:4" ht="54" customHeight="1">
      <c r="A17" s="152" t="s">
        <v>13</v>
      </c>
      <c r="B17" s="149">
        <v>3761</v>
      </c>
      <c r="C17" s="160">
        <v>3761.76</v>
      </c>
      <c r="D17" s="150">
        <f t="shared" si="0"/>
        <v>100.02020739165116</v>
      </c>
    </row>
    <row r="18" spans="1:4" ht="48.75" customHeight="1">
      <c r="A18" s="152" t="s">
        <v>23</v>
      </c>
      <c r="B18" s="149">
        <v>8579.1</v>
      </c>
      <c r="C18" s="159">
        <v>8579.15</v>
      </c>
      <c r="D18" s="150" t="s">
        <v>86</v>
      </c>
    </row>
    <row r="19" spans="1:4" ht="28.5" customHeight="1">
      <c r="A19" s="152" t="s">
        <v>24</v>
      </c>
      <c r="B19" s="149">
        <v>941</v>
      </c>
      <c r="C19" s="159">
        <v>941.93</v>
      </c>
      <c r="D19" s="150">
        <f t="shared" si="0"/>
        <v>100.09883103081827</v>
      </c>
    </row>
    <row r="20" spans="1:4" ht="25.5" customHeight="1">
      <c r="A20" s="152" t="s">
        <v>5</v>
      </c>
      <c r="B20" s="149">
        <v>55.8</v>
      </c>
      <c r="C20" s="159">
        <v>46.287999999999997</v>
      </c>
      <c r="D20" s="150" t="s">
        <v>86</v>
      </c>
    </row>
    <row r="21" spans="1:4" ht="27.75" customHeight="1">
      <c r="A21" s="152" t="s">
        <v>19</v>
      </c>
      <c r="B21" s="149">
        <f>B22+B27+B28</f>
        <v>798247.7350000001</v>
      </c>
      <c r="C21" s="149">
        <f>C22+C27+C28</f>
        <v>776676.00200000021</v>
      </c>
      <c r="D21" s="150">
        <f t="shared" si="0"/>
        <v>97.297614255053304</v>
      </c>
    </row>
    <row r="22" spans="1:4" ht="68.25" customHeight="1">
      <c r="A22" s="154" t="s">
        <v>25</v>
      </c>
      <c r="B22" s="155">
        <f>B23+B24+B25+B26</f>
        <v>792366.97000000009</v>
      </c>
      <c r="C22" s="155">
        <f>C23+C24+C25+C26</f>
        <v>775041.52000000014</v>
      </c>
      <c r="D22" s="157">
        <f t="shared" si="0"/>
        <v>97.813456308003353</v>
      </c>
    </row>
    <row r="23" spans="1:4" ht="37.5" customHeight="1">
      <c r="A23" s="154" t="s">
        <v>26</v>
      </c>
      <c r="B23" s="155">
        <v>287739</v>
      </c>
      <c r="C23" s="158">
        <v>287739</v>
      </c>
      <c r="D23" s="157">
        <f t="shared" si="0"/>
        <v>100</v>
      </c>
    </row>
    <row r="24" spans="1:4" ht="53.25" customHeight="1">
      <c r="A24" s="154" t="s">
        <v>27</v>
      </c>
      <c r="B24" s="155">
        <v>34236.120000000003</v>
      </c>
      <c r="C24" s="158">
        <v>33789.279999999999</v>
      </c>
      <c r="D24" s="157">
        <f t="shared" si="0"/>
        <v>98.694828736433905</v>
      </c>
    </row>
    <row r="25" spans="1:4" ht="43.5" customHeight="1">
      <c r="A25" s="154" t="s">
        <v>28</v>
      </c>
      <c r="B25" s="155">
        <v>470007.95</v>
      </c>
      <c r="C25" s="158">
        <v>453129.34</v>
      </c>
      <c r="D25" s="157">
        <f t="shared" si="0"/>
        <v>96.408867126609238</v>
      </c>
    </row>
    <row r="26" spans="1:4" ht="18" customHeight="1">
      <c r="A26" s="154" t="s">
        <v>29</v>
      </c>
      <c r="B26" s="155">
        <v>383.9</v>
      </c>
      <c r="C26" s="158">
        <v>383.9</v>
      </c>
      <c r="D26" s="157">
        <f t="shared" si="0"/>
        <v>100</v>
      </c>
    </row>
    <row r="27" spans="1:4" ht="30" customHeight="1">
      <c r="A27" s="154" t="s">
        <v>91</v>
      </c>
      <c r="B27" s="155">
        <v>5880.7650000000003</v>
      </c>
      <c r="C27" s="158">
        <v>1685.67</v>
      </c>
      <c r="D27" s="157">
        <f t="shared" si="0"/>
        <v>28.664127881321562</v>
      </c>
    </row>
    <row r="28" spans="1:4" ht="83.25" customHeight="1">
      <c r="A28" s="154" t="s">
        <v>92</v>
      </c>
      <c r="B28" s="155"/>
      <c r="C28" s="158">
        <v>-51.188000000000002</v>
      </c>
      <c r="D28" s="157"/>
    </row>
    <row r="29" spans="1:4" ht="13.5" customHeight="1">
      <c r="A29" s="152" t="s">
        <v>30</v>
      </c>
      <c r="B29" s="149">
        <f>B7+B21</f>
        <v>912227.7350000001</v>
      </c>
      <c r="C29" s="149">
        <f>C7+C21</f>
        <v>890648.67000000016</v>
      </c>
      <c r="D29" s="150">
        <f t="shared" si="0"/>
        <v>97.634465148113492</v>
      </c>
    </row>
    <row r="30" spans="1:4">
      <c r="A30" s="190"/>
      <c r="B30" s="191"/>
      <c r="C30" s="191"/>
      <c r="D30" s="192"/>
    </row>
    <row r="31" spans="1:4" ht="30.75" customHeight="1">
      <c r="A31" s="152" t="s">
        <v>15</v>
      </c>
      <c r="B31" s="160">
        <f>SUM(B32:B39)</f>
        <v>48779.7</v>
      </c>
      <c r="C31" s="160">
        <f>SUM(C32:C39)</f>
        <v>47997.899999999994</v>
      </c>
      <c r="D31" s="150">
        <f t="shared" si="0"/>
        <v>98.397284116138479</v>
      </c>
    </row>
    <row r="32" spans="1:4" ht="55.5" customHeight="1">
      <c r="A32" s="154" t="s">
        <v>57</v>
      </c>
      <c r="B32" s="156">
        <v>842.7</v>
      </c>
      <c r="C32" s="158">
        <v>820</v>
      </c>
      <c r="D32" s="157">
        <f t="shared" si="0"/>
        <v>97.306277441556901</v>
      </c>
    </row>
    <row r="33" spans="1:4" ht="76.5" customHeight="1">
      <c r="A33" s="154" t="s">
        <v>58</v>
      </c>
      <c r="B33" s="156">
        <v>1113.3</v>
      </c>
      <c r="C33" s="158">
        <v>1092.0999999999999</v>
      </c>
      <c r="D33" s="157">
        <f t="shared" si="0"/>
        <v>98.095751369801491</v>
      </c>
    </row>
    <row r="34" spans="1:4" ht="88.5" customHeight="1">
      <c r="A34" s="154" t="s">
        <v>59</v>
      </c>
      <c r="B34" s="156">
        <v>17374.7</v>
      </c>
      <c r="C34" s="158">
        <v>17113.400000000001</v>
      </c>
      <c r="D34" s="157">
        <f t="shared" si="0"/>
        <v>98.496089141107475</v>
      </c>
    </row>
    <row r="35" spans="1:4">
      <c r="A35" s="154" t="s">
        <v>60</v>
      </c>
      <c r="B35" s="156">
        <v>9.3000000000000007</v>
      </c>
      <c r="C35" s="158">
        <v>0</v>
      </c>
      <c r="D35" s="157">
        <f t="shared" si="0"/>
        <v>0</v>
      </c>
    </row>
    <row r="36" spans="1:4" ht="61.5" customHeight="1">
      <c r="A36" s="154" t="s">
        <v>61</v>
      </c>
      <c r="B36" s="156">
        <v>299.10000000000002</v>
      </c>
      <c r="C36" s="158">
        <v>293.10000000000002</v>
      </c>
      <c r="D36" s="157">
        <f t="shared" si="0"/>
        <v>97.993981945837518</v>
      </c>
    </row>
    <row r="37" spans="1:4" ht="34.5" customHeight="1">
      <c r="A37" s="154" t="s">
        <v>126</v>
      </c>
      <c r="B37" s="156">
        <v>270</v>
      </c>
      <c r="C37" s="158">
        <v>270</v>
      </c>
      <c r="D37" s="157">
        <f t="shared" si="0"/>
        <v>100</v>
      </c>
    </row>
    <row r="38" spans="1:4">
      <c r="A38" s="154" t="s">
        <v>62</v>
      </c>
      <c r="B38" s="156"/>
      <c r="C38" s="158"/>
      <c r="D38" s="157" t="e">
        <f t="shared" si="0"/>
        <v>#DIV/0!</v>
      </c>
    </row>
    <row r="39" spans="1:4" ht="27" customHeight="1">
      <c r="A39" s="154" t="s">
        <v>63</v>
      </c>
      <c r="B39" s="156">
        <v>28870.6</v>
      </c>
      <c r="C39" s="158">
        <v>28409.3</v>
      </c>
      <c r="D39" s="157">
        <f t="shared" si="0"/>
        <v>98.402180765207518</v>
      </c>
    </row>
    <row r="40" spans="1:4" ht="18" customHeight="1">
      <c r="A40" s="152" t="s">
        <v>40</v>
      </c>
      <c r="B40" s="149">
        <f>B41</f>
        <v>1097</v>
      </c>
      <c r="C40" s="149">
        <f>C41</f>
        <v>1097</v>
      </c>
      <c r="D40" s="150">
        <f t="shared" si="0"/>
        <v>100</v>
      </c>
    </row>
    <row r="41" spans="1:4" ht="23.25" customHeight="1">
      <c r="A41" s="154" t="s">
        <v>64</v>
      </c>
      <c r="B41" s="155">
        <v>1097</v>
      </c>
      <c r="C41" s="158">
        <v>1097</v>
      </c>
      <c r="D41" s="150">
        <f t="shared" si="0"/>
        <v>100</v>
      </c>
    </row>
    <row r="42" spans="1:4" ht="51" customHeight="1">
      <c r="A42" s="152" t="s">
        <v>16</v>
      </c>
      <c r="B42" s="160">
        <f>B43</f>
        <v>2226.6</v>
      </c>
      <c r="C42" s="160">
        <f>C43</f>
        <v>2153.5</v>
      </c>
      <c r="D42" s="150">
        <f t="shared" si="0"/>
        <v>96.716967573879458</v>
      </c>
    </row>
    <row r="43" spans="1:4" ht="48.75" customHeight="1">
      <c r="A43" s="154" t="s">
        <v>65</v>
      </c>
      <c r="B43" s="156">
        <v>2226.6</v>
      </c>
      <c r="C43" s="158">
        <v>2153.5</v>
      </c>
      <c r="D43" s="157">
        <f t="shared" si="0"/>
        <v>96.716967573879458</v>
      </c>
    </row>
    <row r="44" spans="1:4" ht="30" customHeight="1">
      <c r="A44" s="152" t="s">
        <v>17</v>
      </c>
      <c r="B44" s="160">
        <f>SUM(B45:B48)</f>
        <v>11424.1</v>
      </c>
      <c r="C44" s="160">
        <f>SUM(C45:C48)</f>
        <v>11389.5</v>
      </c>
      <c r="D44" s="150">
        <f t="shared" si="0"/>
        <v>99.697131502700429</v>
      </c>
    </row>
    <row r="45" spans="1:4" ht="27.75" customHeight="1">
      <c r="A45" s="154" t="s">
        <v>93</v>
      </c>
      <c r="B45" s="156">
        <v>4369.3</v>
      </c>
      <c r="C45" s="158">
        <v>4369.3</v>
      </c>
      <c r="D45" s="157">
        <f t="shared" si="0"/>
        <v>100</v>
      </c>
    </row>
    <row r="46" spans="1:4" ht="29.25" customHeight="1">
      <c r="A46" s="154" t="s">
        <v>66</v>
      </c>
      <c r="B46" s="156">
        <v>2110.9</v>
      </c>
      <c r="C46" s="158">
        <v>2076.3000000000002</v>
      </c>
      <c r="D46" s="157">
        <f t="shared" si="0"/>
        <v>98.360888720451001</v>
      </c>
    </row>
    <row r="47" spans="1:4">
      <c r="A47" s="154" t="s">
        <v>67</v>
      </c>
      <c r="B47" s="156">
        <v>1397.9</v>
      </c>
      <c r="C47" s="158">
        <v>1397.9</v>
      </c>
      <c r="D47" s="157">
        <f t="shared" si="0"/>
        <v>100</v>
      </c>
    </row>
    <row r="48" spans="1:4" ht="27.75" customHeight="1">
      <c r="A48" s="154" t="s">
        <v>68</v>
      </c>
      <c r="B48" s="156">
        <v>3546</v>
      </c>
      <c r="C48" s="158">
        <v>3546</v>
      </c>
      <c r="D48" s="157">
        <f t="shared" si="0"/>
        <v>100</v>
      </c>
    </row>
    <row r="49" spans="1:4" ht="37.5" customHeight="1">
      <c r="A49" s="152" t="s">
        <v>6</v>
      </c>
      <c r="B49" s="160">
        <f>SUM(B50:B51)</f>
        <v>13764.16</v>
      </c>
      <c r="C49" s="160">
        <f>SUM(C50:C51)</f>
        <v>13764.2</v>
      </c>
      <c r="D49" s="150">
        <f t="shared" si="0"/>
        <v>100.00029060981564</v>
      </c>
    </row>
    <row r="50" spans="1:4" ht="16.5" customHeight="1">
      <c r="A50" s="154" t="s">
        <v>69</v>
      </c>
      <c r="B50" s="156">
        <v>195.46</v>
      </c>
      <c r="C50" s="158">
        <v>195.5</v>
      </c>
      <c r="D50" s="157">
        <f t="shared" si="0"/>
        <v>100.02046454517549</v>
      </c>
    </row>
    <row r="51" spans="1:4" ht="18" customHeight="1">
      <c r="A51" s="154" t="s">
        <v>70</v>
      </c>
      <c r="B51" s="156">
        <v>13568.7</v>
      </c>
      <c r="C51" s="158">
        <v>13568.7</v>
      </c>
      <c r="D51" s="157">
        <f t="shared" si="0"/>
        <v>100</v>
      </c>
    </row>
    <row r="52" spans="1:4">
      <c r="A52" s="152" t="s">
        <v>7</v>
      </c>
      <c r="B52" s="160">
        <f>SUM(B53:B56)</f>
        <v>413015</v>
      </c>
      <c r="C52" s="160">
        <f>SUM(C53:C56)</f>
        <v>396739.3</v>
      </c>
      <c r="D52" s="150">
        <f t="shared" si="0"/>
        <v>96.059295667227588</v>
      </c>
    </row>
    <row r="53" spans="1:4" ht="21.75" customHeight="1">
      <c r="A53" s="154" t="s">
        <v>71</v>
      </c>
      <c r="B53" s="156">
        <v>146257.4</v>
      </c>
      <c r="C53" s="158">
        <v>139191.4</v>
      </c>
      <c r="D53" s="157">
        <f t="shared" si="0"/>
        <v>95.168791459440683</v>
      </c>
    </row>
    <row r="54" spans="1:4" ht="13.5" customHeight="1">
      <c r="A54" s="154" t="s">
        <v>72</v>
      </c>
      <c r="B54" s="156">
        <v>243733.4</v>
      </c>
      <c r="C54" s="158">
        <v>235682.2</v>
      </c>
      <c r="D54" s="157">
        <f t="shared" si="0"/>
        <v>96.696718627812189</v>
      </c>
    </row>
    <row r="55" spans="1:4" ht="33" customHeight="1">
      <c r="A55" s="154" t="s">
        <v>73</v>
      </c>
      <c r="B55" s="156">
        <v>3308.9</v>
      </c>
      <c r="C55" s="158">
        <v>3177.8</v>
      </c>
      <c r="D55" s="157">
        <f t="shared" si="0"/>
        <v>96.037958233854155</v>
      </c>
    </row>
    <row r="56" spans="1:4" ht="28.5" customHeight="1">
      <c r="A56" s="154" t="s">
        <v>74</v>
      </c>
      <c r="B56" s="156">
        <v>19715.3</v>
      </c>
      <c r="C56" s="158">
        <v>18687.900000000001</v>
      </c>
      <c r="D56" s="157">
        <f t="shared" si="0"/>
        <v>94.788818836132364</v>
      </c>
    </row>
    <row r="57" spans="1:4" ht="24" customHeight="1">
      <c r="A57" s="152" t="s">
        <v>41</v>
      </c>
      <c r="B57" s="160">
        <f>SUM(B58:B59)</f>
        <v>73921.899999999994</v>
      </c>
      <c r="C57" s="160">
        <f>SUM(C58:C59)</f>
        <v>70382.7</v>
      </c>
      <c r="D57" s="150">
        <f t="shared" si="0"/>
        <v>95.212244274024343</v>
      </c>
    </row>
    <row r="58" spans="1:4">
      <c r="A58" s="154" t="s">
        <v>75</v>
      </c>
      <c r="B58" s="156">
        <v>70055.5</v>
      </c>
      <c r="C58" s="158">
        <v>66645</v>
      </c>
      <c r="D58" s="157">
        <f t="shared" si="0"/>
        <v>95.131716995810464</v>
      </c>
    </row>
    <row r="59" spans="1:4" ht="29.25" customHeight="1">
      <c r="A59" s="154" t="s">
        <v>76</v>
      </c>
      <c r="B59" s="156">
        <v>3866.4</v>
      </c>
      <c r="C59" s="158">
        <v>3737.7</v>
      </c>
      <c r="D59" s="157">
        <f t="shared" si="0"/>
        <v>96.671322160148961</v>
      </c>
    </row>
    <row r="60" spans="1:4" ht="18.75" customHeight="1">
      <c r="A60" s="152" t="s">
        <v>42</v>
      </c>
      <c r="B60" s="160">
        <f>SUM(B61:B62)</f>
        <v>9024.9</v>
      </c>
      <c r="C60" s="160">
        <f>SUM(C61:C62)</f>
        <v>8205.1</v>
      </c>
      <c r="D60" s="150">
        <f t="shared" si="0"/>
        <v>90.916242839255844</v>
      </c>
    </row>
    <row r="61" spans="1:4" ht="18.75" customHeight="1">
      <c r="A61" s="154" t="s">
        <v>77</v>
      </c>
      <c r="B61" s="156">
        <v>7711.4</v>
      </c>
      <c r="C61" s="158">
        <v>6891.6</v>
      </c>
      <c r="D61" s="157">
        <f t="shared" si="0"/>
        <v>89.368986176310401</v>
      </c>
    </row>
    <row r="62" spans="1:4" ht="26.25" customHeight="1">
      <c r="A62" s="154" t="s">
        <v>78</v>
      </c>
      <c r="B62" s="156">
        <v>1313.5</v>
      </c>
      <c r="C62" s="158">
        <v>1313.5</v>
      </c>
      <c r="D62" s="157">
        <f t="shared" si="0"/>
        <v>100</v>
      </c>
    </row>
    <row r="63" spans="1:4" ht="17.25" customHeight="1">
      <c r="A63" s="152" t="s">
        <v>8</v>
      </c>
      <c r="B63" s="160">
        <f>B64+B65+B66+B67+B68</f>
        <v>250547.20000000001</v>
      </c>
      <c r="C63" s="160">
        <f>C64+C65+C66+C67+C68</f>
        <v>245453.59999999998</v>
      </c>
      <c r="D63" s="150">
        <f t="shared" si="0"/>
        <v>97.9670098089302</v>
      </c>
    </row>
    <row r="64" spans="1:4" ht="24.75" customHeight="1">
      <c r="A64" s="154" t="s">
        <v>79</v>
      </c>
      <c r="B64" s="156">
        <v>2260.1</v>
      </c>
      <c r="C64" s="158">
        <v>2260.1</v>
      </c>
      <c r="D64" s="157">
        <f t="shared" si="0"/>
        <v>100</v>
      </c>
    </row>
    <row r="65" spans="1:4" ht="27.75" customHeight="1">
      <c r="A65" s="154" t="s">
        <v>80</v>
      </c>
      <c r="B65" s="156">
        <v>53305.7</v>
      </c>
      <c r="C65" s="158">
        <v>51112.9</v>
      </c>
      <c r="D65" s="157">
        <f t="shared" si="0"/>
        <v>95.886368624743696</v>
      </c>
    </row>
    <row r="66" spans="1:4" ht="24.75" customHeight="1">
      <c r="A66" s="154" t="s">
        <v>81</v>
      </c>
      <c r="B66" s="156">
        <v>96928.1</v>
      </c>
      <c r="C66" s="158">
        <v>94915</v>
      </c>
      <c r="D66" s="157">
        <f t="shared" si="0"/>
        <v>97.923099699674282</v>
      </c>
    </row>
    <row r="67" spans="1:4" ht="13.5" customHeight="1">
      <c r="A67" s="154" t="s">
        <v>82</v>
      </c>
      <c r="B67" s="156">
        <v>88379.3</v>
      </c>
      <c r="C67" s="158">
        <v>88006.3</v>
      </c>
      <c r="D67" s="157">
        <f t="shared" si="0"/>
        <v>99.57795547147353</v>
      </c>
    </row>
    <row r="68" spans="1:4" ht="24" customHeight="1">
      <c r="A68" s="154" t="s">
        <v>83</v>
      </c>
      <c r="B68" s="156">
        <v>9674</v>
      </c>
      <c r="C68" s="158">
        <v>9159.2999999999993</v>
      </c>
      <c r="D68" s="157">
        <f t="shared" si="0"/>
        <v>94.679553442216246</v>
      </c>
    </row>
    <row r="69" spans="1:4" ht="34.5" customHeight="1">
      <c r="A69" s="152" t="s">
        <v>43</v>
      </c>
      <c r="B69" s="149">
        <v>349.4</v>
      </c>
      <c r="C69" s="149">
        <v>349.4</v>
      </c>
      <c r="D69" s="150">
        <f t="shared" si="0"/>
        <v>100</v>
      </c>
    </row>
    <row r="70" spans="1:4" ht="29.25" customHeight="1">
      <c r="A70" s="152" t="s">
        <v>44</v>
      </c>
      <c r="B70" s="149">
        <v>2397.1</v>
      </c>
      <c r="C70" s="149">
        <v>2337.5</v>
      </c>
      <c r="D70" s="150">
        <f t="shared" si="0"/>
        <v>97.513662341996593</v>
      </c>
    </row>
    <row r="71" spans="1:4" ht="44.25" customHeight="1">
      <c r="A71" s="152" t="s">
        <v>45</v>
      </c>
      <c r="B71" s="149">
        <v>54.1</v>
      </c>
      <c r="C71" s="149">
        <v>46.8</v>
      </c>
      <c r="D71" s="150">
        <f t="shared" si="0"/>
        <v>86.506469500924212</v>
      </c>
    </row>
    <row r="72" spans="1:4" ht="42" customHeight="1">
      <c r="A72" s="152" t="s">
        <v>48</v>
      </c>
      <c r="B72" s="149">
        <f>B73+B74</f>
        <v>93307.5</v>
      </c>
      <c r="C72" s="149">
        <f>SUM(C73:C74)</f>
        <v>93307.5</v>
      </c>
      <c r="D72" s="150">
        <f t="shared" si="0"/>
        <v>100</v>
      </c>
    </row>
    <row r="73" spans="1:4" ht="37.5" customHeight="1">
      <c r="A73" s="154" t="s">
        <v>35</v>
      </c>
      <c r="B73" s="155">
        <v>89429.2</v>
      </c>
      <c r="C73" s="158">
        <v>89429.2</v>
      </c>
      <c r="D73" s="157">
        <f t="shared" ref="D73:D75" si="1">C73/B73*100</f>
        <v>100</v>
      </c>
    </row>
    <row r="74" spans="1:4">
      <c r="A74" s="154" t="s">
        <v>47</v>
      </c>
      <c r="B74" s="155">
        <v>3878.3</v>
      </c>
      <c r="C74" s="158">
        <v>3878.3</v>
      </c>
      <c r="D74" s="157">
        <f t="shared" si="1"/>
        <v>100</v>
      </c>
    </row>
    <row r="75" spans="1:4" ht="21.75" customHeight="1">
      <c r="A75" s="152" t="s">
        <v>32</v>
      </c>
      <c r="B75" s="149">
        <f>B31+B40+B42+B44+B49+B52+B57+B60+B63+B69+B70+B71+B72</f>
        <v>919908.66</v>
      </c>
      <c r="C75" s="149">
        <f>C31+C40+C42+C44+C49+C52+C57+C60+C63+C69+C70+C71+C72</f>
        <v>893224</v>
      </c>
      <c r="D75" s="150">
        <f t="shared" si="1"/>
        <v>97.099205479813605</v>
      </c>
    </row>
    <row r="76" spans="1:4" ht="36" customHeight="1">
      <c r="A76" s="152" t="s">
        <v>33</v>
      </c>
      <c r="B76" s="156"/>
      <c r="C76" s="156">
        <f>C29-C75</f>
        <v>-2575.3299999998417</v>
      </c>
      <c r="D76" s="150"/>
    </row>
    <row r="77" spans="1:4">
      <c r="A77" s="162"/>
      <c r="B77" s="163" t="s">
        <v>49</v>
      </c>
      <c r="C77" s="164"/>
      <c r="D77" s="134"/>
    </row>
    <row r="78" spans="1:4">
      <c r="A78" s="165"/>
      <c r="B78" s="166"/>
      <c r="C78" s="167"/>
      <c r="D78" s="134"/>
    </row>
    <row r="79" spans="1:4" ht="54" customHeight="1">
      <c r="A79" s="9" t="s">
        <v>34</v>
      </c>
      <c r="B79" s="50">
        <f>B80</f>
        <v>7681000</v>
      </c>
      <c r="C79" s="50">
        <f>C80+C92</f>
        <v>797024.29999999516</v>
      </c>
      <c r="D79" s="134"/>
    </row>
    <row r="80" spans="1:4" ht="51.75" customHeight="1">
      <c r="A80" s="171" t="s">
        <v>94</v>
      </c>
      <c r="B80" s="31">
        <v>7681000</v>
      </c>
      <c r="C80" s="31">
        <v>1976260.42</v>
      </c>
      <c r="D80" s="134"/>
    </row>
    <row r="81" spans="1:4" ht="34.5" customHeight="1">
      <c r="A81" s="56" t="s">
        <v>111</v>
      </c>
      <c r="B81" s="31">
        <f>B82+B84</f>
        <v>1606000</v>
      </c>
      <c r="C81" s="31"/>
      <c r="D81" s="134"/>
    </row>
    <row r="82" spans="1:4" ht="46.5" customHeight="1">
      <c r="A82" s="37" t="s">
        <v>112</v>
      </c>
      <c r="B82" s="33">
        <v>2410000</v>
      </c>
      <c r="C82" s="51"/>
      <c r="D82" s="143"/>
    </row>
    <row r="83" spans="1:4" ht="61.5" customHeight="1">
      <c r="A83" s="10" t="s">
        <v>113</v>
      </c>
      <c r="B83" s="33">
        <v>2410000</v>
      </c>
      <c r="C83" s="52"/>
      <c r="D83" s="143"/>
    </row>
    <row r="84" spans="1:4" ht="49.5" customHeight="1">
      <c r="A84" s="10" t="s">
        <v>114</v>
      </c>
      <c r="B84" s="33">
        <v>-804000</v>
      </c>
      <c r="C84" s="53"/>
      <c r="D84" s="134"/>
    </row>
    <row r="85" spans="1:4" ht="58.5" customHeight="1">
      <c r="A85" s="37" t="s">
        <v>115</v>
      </c>
      <c r="B85" s="33">
        <v>-804000</v>
      </c>
      <c r="C85" s="173"/>
      <c r="D85" s="143"/>
    </row>
    <row r="86" spans="1:4" ht="46.5" customHeight="1">
      <c r="A86" s="10" t="s">
        <v>95</v>
      </c>
      <c r="B86" s="172">
        <v>6075000</v>
      </c>
      <c r="C86" s="173">
        <v>1976260.42</v>
      </c>
      <c r="D86" s="143"/>
    </row>
    <row r="87" spans="1:4" ht="62.25" customHeight="1">
      <c r="A87" s="10" t="s">
        <v>96</v>
      </c>
      <c r="B87" s="172">
        <f>B88+B90</f>
        <v>6075000</v>
      </c>
      <c r="C87" s="173">
        <v>1976260.42</v>
      </c>
      <c r="D87" s="143"/>
    </row>
    <row r="88" spans="1:4" ht="73.5" customHeight="1">
      <c r="A88" s="10" t="s">
        <v>116</v>
      </c>
      <c r="B88" s="33">
        <v>61159600</v>
      </c>
      <c r="C88" s="33">
        <v>57060838</v>
      </c>
      <c r="D88" s="143"/>
    </row>
    <row r="89" spans="1:4" ht="85.5" customHeight="1">
      <c r="A89" s="10" t="s">
        <v>98</v>
      </c>
      <c r="B89" s="33">
        <v>61159600</v>
      </c>
      <c r="C89" s="52">
        <v>57060838</v>
      </c>
      <c r="D89" s="143"/>
    </row>
    <row r="90" spans="1:4" ht="74.25" customHeight="1">
      <c r="A90" s="37" t="s">
        <v>99</v>
      </c>
      <c r="B90" s="33">
        <v>-55084600</v>
      </c>
      <c r="C90" s="173">
        <v>-55084577.579999998</v>
      </c>
      <c r="D90" s="134"/>
    </row>
    <row r="91" spans="1:4" ht="14.25" customHeight="1">
      <c r="A91" s="37" t="s">
        <v>100</v>
      </c>
      <c r="B91" s="33">
        <v>-55084600</v>
      </c>
      <c r="C91" s="173">
        <v>-55084577.579999998</v>
      </c>
      <c r="D91" s="143"/>
    </row>
    <row r="92" spans="1:4" ht="21" customHeight="1">
      <c r="A92" s="64" t="s">
        <v>117</v>
      </c>
      <c r="B92" s="52">
        <f>B95+B98</f>
        <v>0</v>
      </c>
      <c r="C92" s="174">
        <f>C95+C98</f>
        <v>-1179236.1200000048</v>
      </c>
      <c r="D92" s="143"/>
    </row>
    <row r="93" spans="1:4" ht="36" customHeight="1">
      <c r="A93" s="37" t="s">
        <v>102</v>
      </c>
      <c r="B93" s="54">
        <f>B94+B98</f>
        <v>0</v>
      </c>
      <c r="C93" s="175">
        <f>C94+C98</f>
        <v>-1179236.1200000048</v>
      </c>
      <c r="D93" s="143"/>
    </row>
    <row r="94" spans="1:4" ht="26.25" customHeight="1">
      <c r="A94" s="37" t="s">
        <v>107</v>
      </c>
      <c r="B94" s="33">
        <v>-975797329.85000002</v>
      </c>
      <c r="C94" s="175">
        <v>-917531338.03999996</v>
      </c>
      <c r="D94" s="143"/>
    </row>
    <row r="95" spans="1:4" ht="28.5" customHeight="1">
      <c r="A95" s="37" t="s">
        <v>108</v>
      </c>
      <c r="B95" s="33">
        <v>-975797329.85000002</v>
      </c>
      <c r="C95" s="175">
        <v>-917531338.03999996</v>
      </c>
      <c r="D95" s="134"/>
    </row>
    <row r="96" spans="1:4" ht="27.75" customHeight="1">
      <c r="A96" s="37" t="s">
        <v>118</v>
      </c>
      <c r="B96" s="33">
        <v>-975797329.85000002</v>
      </c>
      <c r="C96" s="175">
        <v>-917531338.03999996</v>
      </c>
      <c r="D96" s="135"/>
    </row>
    <row r="97" spans="1:4" ht="43.5" customHeight="1">
      <c r="A97" s="37" t="s">
        <v>110</v>
      </c>
      <c r="B97" s="33">
        <v>-975797329.85000002</v>
      </c>
      <c r="C97" s="175">
        <v>-917531338.03999996</v>
      </c>
      <c r="D97" s="135"/>
    </row>
    <row r="98" spans="1:4" ht="25.5" customHeight="1">
      <c r="A98" s="37" t="s">
        <v>107</v>
      </c>
      <c r="B98" s="33">
        <v>975797329.85000002</v>
      </c>
      <c r="C98" s="175">
        <v>916352101.91999996</v>
      </c>
      <c r="D98" s="135"/>
    </row>
    <row r="99" spans="1:4" ht="24.75" customHeight="1">
      <c r="A99" s="37" t="s">
        <v>108</v>
      </c>
      <c r="B99" s="33">
        <v>975797329.85000002</v>
      </c>
      <c r="C99" s="175">
        <v>916352101.91999996</v>
      </c>
      <c r="D99" s="135"/>
    </row>
    <row r="100" spans="1:4" ht="25.5" customHeight="1">
      <c r="A100" s="37" t="s">
        <v>119</v>
      </c>
      <c r="B100" s="33">
        <v>975797329.85000002</v>
      </c>
      <c r="C100" s="175">
        <v>916352101.91999996</v>
      </c>
      <c r="D100" s="135"/>
    </row>
    <row r="101" spans="1:4" ht="35.25" customHeight="1">
      <c r="A101" s="37" t="s">
        <v>110</v>
      </c>
      <c r="B101" s="33">
        <v>975797329.85000002</v>
      </c>
      <c r="C101" s="175">
        <v>916352101.91999996</v>
      </c>
      <c r="D101" s="135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showWhiteSpace="0" topLeftCell="A28" zoomScaleNormal="100" zoomScaleSheetLayoutView="100" workbookViewId="0">
      <selection activeCell="A30" sqref="A30:D30"/>
    </sheetView>
  </sheetViews>
  <sheetFormatPr defaultRowHeight="12.75"/>
  <cols>
    <col min="1" max="1" width="40.28515625" customWidth="1"/>
    <col min="2" max="2" width="14.140625" customWidth="1"/>
    <col min="3" max="3" width="13.85546875" style="55" customWidth="1"/>
    <col min="4" max="4" width="10" customWidth="1"/>
  </cols>
  <sheetData>
    <row r="1" spans="1:4" ht="15.75">
      <c r="A1" s="193" t="s">
        <v>54</v>
      </c>
      <c r="B1" s="193"/>
      <c r="C1" s="193"/>
      <c r="D1" s="193"/>
    </row>
    <row r="2" spans="1:4" ht="15.75">
      <c r="A2" s="193" t="s">
        <v>122</v>
      </c>
      <c r="B2" s="193"/>
      <c r="C2" s="193"/>
      <c r="D2" s="193"/>
    </row>
    <row r="3" spans="1:4" ht="15.75">
      <c r="A3" s="194" t="s">
        <v>53</v>
      </c>
      <c r="B3" s="194"/>
      <c r="C3" s="194"/>
      <c r="D3" s="194"/>
    </row>
    <row r="4" spans="1:4" ht="15.75" customHeight="1" thickBot="1">
      <c r="A4" s="1"/>
      <c r="B4" s="1"/>
      <c r="C4" s="44"/>
      <c r="D4" s="65" t="s">
        <v>9</v>
      </c>
    </row>
    <row r="5" spans="1:4" ht="36.75" customHeight="1" thickBot="1">
      <c r="A5" s="2" t="s">
        <v>2</v>
      </c>
      <c r="B5" s="3" t="s">
        <v>38</v>
      </c>
      <c r="C5" s="45" t="s">
        <v>39</v>
      </c>
      <c r="D5" s="3" t="s">
        <v>20</v>
      </c>
    </row>
    <row r="6" spans="1:4" ht="13.5" thickBot="1">
      <c r="A6" s="4">
        <v>1</v>
      </c>
      <c r="B6" s="5">
        <v>2</v>
      </c>
      <c r="C6" s="46">
        <v>3</v>
      </c>
      <c r="D6" s="6">
        <v>4</v>
      </c>
    </row>
    <row r="7" spans="1:4">
      <c r="A7" s="14" t="s">
        <v>21</v>
      </c>
      <c r="B7" s="11">
        <f>B8+B10+B11+B13+B15+B17+B18+B19+B14</f>
        <v>98331</v>
      </c>
      <c r="C7" s="38">
        <f>C8+C10+C11+C13+C15+C17+C18+C19+C14</f>
        <v>13809.43</v>
      </c>
      <c r="D7" s="12">
        <f>C7/B7*100</f>
        <v>14.04382137881238</v>
      </c>
    </row>
    <row r="8" spans="1:4">
      <c r="A8" s="14" t="s">
        <v>18</v>
      </c>
      <c r="B8" s="8">
        <f>B9</f>
        <v>59770</v>
      </c>
      <c r="C8" s="47">
        <f>C9</f>
        <v>8028.76</v>
      </c>
      <c r="D8" s="12">
        <f t="shared" ref="D8:D46" si="0">C8/B8*100</f>
        <v>13.432758909151749</v>
      </c>
    </row>
    <row r="9" spans="1:4">
      <c r="A9" s="15" t="s">
        <v>1</v>
      </c>
      <c r="B9" s="13">
        <v>59770</v>
      </c>
      <c r="C9" s="43">
        <v>8028.76</v>
      </c>
      <c r="D9" s="16">
        <f t="shared" si="0"/>
        <v>13.432758909151749</v>
      </c>
    </row>
    <row r="10" spans="1:4">
      <c r="A10" s="14" t="s">
        <v>3</v>
      </c>
      <c r="B10" s="11">
        <v>8171</v>
      </c>
      <c r="C10" s="40">
        <v>1619.8</v>
      </c>
      <c r="D10" s="12">
        <f t="shared" si="0"/>
        <v>19.823766980785702</v>
      </c>
    </row>
    <row r="11" spans="1:4">
      <c r="A11" s="14" t="s">
        <v>4</v>
      </c>
      <c r="B11" s="11">
        <f>B12</f>
        <v>430</v>
      </c>
      <c r="C11" s="11">
        <f>C12</f>
        <v>-122.5</v>
      </c>
      <c r="D11" s="12">
        <f t="shared" si="0"/>
        <v>-28.488372093023255</v>
      </c>
    </row>
    <row r="12" spans="1:4">
      <c r="A12" s="15" t="s">
        <v>10</v>
      </c>
      <c r="B12" s="13">
        <v>430</v>
      </c>
      <c r="C12" s="39">
        <v>-122.5</v>
      </c>
      <c r="D12" s="16">
        <f t="shared" si="0"/>
        <v>-28.488372093023255</v>
      </c>
    </row>
    <row r="13" spans="1:4">
      <c r="A13" s="17" t="s">
        <v>22</v>
      </c>
      <c r="B13" s="11">
        <v>2410</v>
      </c>
      <c r="C13" s="38">
        <v>403</v>
      </c>
      <c r="D13" s="12">
        <f t="shared" si="0"/>
        <v>16.721991701244811</v>
      </c>
    </row>
    <row r="14" spans="1:4" ht="36.75" customHeight="1">
      <c r="A14" s="17" t="s">
        <v>46</v>
      </c>
      <c r="B14" s="11">
        <v>20185</v>
      </c>
      <c r="C14" s="38">
        <v>2983.17</v>
      </c>
      <c r="D14" s="12">
        <f t="shared" si="0"/>
        <v>14.779142927916769</v>
      </c>
    </row>
    <row r="15" spans="1:4" ht="24">
      <c r="A15" s="14" t="s">
        <v>11</v>
      </c>
      <c r="B15" s="11">
        <f>B16</f>
        <v>120</v>
      </c>
      <c r="C15" s="38">
        <f>C16</f>
        <v>115.1</v>
      </c>
      <c r="D15" s="12">
        <f t="shared" si="0"/>
        <v>95.916666666666657</v>
      </c>
    </row>
    <row r="16" spans="1:4" ht="24">
      <c r="A16" s="15" t="s">
        <v>12</v>
      </c>
      <c r="B16" s="13">
        <v>120</v>
      </c>
      <c r="C16" s="39">
        <v>115.1</v>
      </c>
      <c r="D16" s="16">
        <f t="shared" si="0"/>
        <v>95.916666666666657</v>
      </c>
    </row>
    <row r="17" spans="1:4" ht="24">
      <c r="A17" s="14" t="s">
        <v>13</v>
      </c>
      <c r="B17" s="11">
        <v>3255</v>
      </c>
      <c r="C17" s="38">
        <v>596.4</v>
      </c>
      <c r="D17" s="12">
        <f t="shared" si="0"/>
        <v>18.322580645161292</v>
      </c>
    </row>
    <row r="18" spans="1:4" ht="24">
      <c r="A18" s="14" t="s">
        <v>23</v>
      </c>
      <c r="B18" s="11">
        <v>3000</v>
      </c>
      <c r="C18" s="40">
        <v>81.599999999999994</v>
      </c>
      <c r="D18" s="12">
        <f t="shared" si="0"/>
        <v>2.7199999999999998</v>
      </c>
    </row>
    <row r="19" spans="1:4" ht="13.5" customHeight="1">
      <c r="A19" s="14" t="s">
        <v>24</v>
      </c>
      <c r="B19" s="11">
        <v>990</v>
      </c>
      <c r="C19" s="40">
        <v>104.1</v>
      </c>
      <c r="D19" s="12">
        <f t="shared" si="0"/>
        <v>10.515151515151516</v>
      </c>
    </row>
    <row r="20" spans="1:4">
      <c r="A20" s="14" t="s">
        <v>19</v>
      </c>
      <c r="B20" s="11">
        <f>B21+B26+B27</f>
        <v>675566.6</v>
      </c>
      <c r="C20" s="11">
        <f>C21+C26+C27</f>
        <v>101441.20000000001</v>
      </c>
      <c r="D20" s="12">
        <f t="shared" si="0"/>
        <v>15.015721617972236</v>
      </c>
    </row>
    <row r="21" spans="1:4" ht="36">
      <c r="A21" s="19" t="s">
        <v>25</v>
      </c>
      <c r="B21" s="13">
        <v>672566.6</v>
      </c>
      <c r="C21" s="13">
        <v>101408</v>
      </c>
      <c r="D21" s="16">
        <f t="shared" si="0"/>
        <v>15.077763302548775</v>
      </c>
    </row>
    <row r="22" spans="1:4" ht="24">
      <c r="A22" s="15" t="s">
        <v>26</v>
      </c>
      <c r="B22" s="13">
        <v>176838</v>
      </c>
      <c r="C22" s="39">
        <v>24891</v>
      </c>
      <c r="D22" s="16">
        <f t="shared" si="0"/>
        <v>14.075594612017778</v>
      </c>
    </row>
    <row r="23" spans="1:4" ht="36">
      <c r="A23" s="15" t="s">
        <v>27</v>
      </c>
      <c r="B23" s="13">
        <v>29322.9</v>
      </c>
      <c r="C23" s="39">
        <v>5193.8999999999996</v>
      </c>
      <c r="D23" s="16">
        <f t="shared" si="0"/>
        <v>17.71277738559283</v>
      </c>
    </row>
    <row r="24" spans="1:4" ht="24">
      <c r="A24" s="15" t="s">
        <v>28</v>
      </c>
      <c r="B24" s="13">
        <v>466237.4</v>
      </c>
      <c r="C24" s="39">
        <v>71260.899999999994</v>
      </c>
      <c r="D24" s="16">
        <f t="shared" si="0"/>
        <v>15.284252185689089</v>
      </c>
    </row>
    <row r="25" spans="1:4">
      <c r="A25" s="15" t="s">
        <v>29</v>
      </c>
      <c r="B25" s="13">
        <v>168.3</v>
      </c>
      <c r="C25" s="39">
        <v>62.3</v>
      </c>
      <c r="D25" s="16">
        <f t="shared" si="0"/>
        <v>37.017231134878188</v>
      </c>
    </row>
    <row r="26" spans="1:4" ht="15">
      <c r="A26" s="22" t="s">
        <v>50</v>
      </c>
      <c r="B26" s="13">
        <v>3000</v>
      </c>
      <c r="C26" s="39">
        <v>61.6</v>
      </c>
      <c r="D26" s="16">
        <f>C26/B26*100</f>
        <v>2.0533333333333332</v>
      </c>
    </row>
    <row r="27" spans="1:4" ht="51">
      <c r="A27" s="21" t="s">
        <v>51</v>
      </c>
      <c r="B27" s="13"/>
      <c r="C27" s="39">
        <v>-28.4</v>
      </c>
      <c r="D27" s="16"/>
    </row>
    <row r="28" spans="1:4">
      <c r="A28" s="14" t="s">
        <v>30</v>
      </c>
      <c r="B28" s="11">
        <f>B7+B20</f>
        <v>773897.6</v>
      </c>
      <c r="C28" s="38">
        <f>C7+C20</f>
        <v>115250.63</v>
      </c>
      <c r="D28" s="12">
        <f t="shared" si="0"/>
        <v>14.892232512415079</v>
      </c>
    </row>
    <row r="29" spans="1:4">
      <c r="A29" s="14"/>
      <c r="B29" s="18"/>
      <c r="C29" s="41"/>
      <c r="D29" s="12"/>
    </row>
    <row r="30" spans="1:4">
      <c r="A30" s="185" t="s">
        <v>31</v>
      </c>
      <c r="B30" s="41"/>
      <c r="C30" s="41"/>
      <c r="D30" s="186"/>
    </row>
    <row r="31" spans="1:4">
      <c r="A31" s="57" t="s">
        <v>15</v>
      </c>
      <c r="B31" s="58">
        <v>34189.699999999997</v>
      </c>
      <c r="C31" s="58">
        <v>6113.5</v>
      </c>
      <c r="D31" s="59">
        <f>C31/B31*100</f>
        <v>17.881116242611082</v>
      </c>
    </row>
    <row r="32" spans="1:4">
      <c r="A32" s="57" t="s">
        <v>40</v>
      </c>
      <c r="B32" s="60">
        <v>1097</v>
      </c>
      <c r="C32" s="60">
        <v>128.6</v>
      </c>
      <c r="D32" s="59">
        <f t="shared" si="0"/>
        <v>11.722880583409298</v>
      </c>
    </row>
    <row r="33" spans="1:4" ht="24">
      <c r="A33" s="57" t="s">
        <v>16</v>
      </c>
      <c r="B33" s="58">
        <v>1600</v>
      </c>
      <c r="C33" s="58">
        <v>205.8</v>
      </c>
      <c r="D33" s="59">
        <f t="shared" si="0"/>
        <v>12.862500000000002</v>
      </c>
    </row>
    <row r="34" spans="1:4">
      <c r="A34" s="61" t="s">
        <v>17</v>
      </c>
      <c r="B34" s="58">
        <v>7676.7</v>
      </c>
      <c r="C34" s="58">
        <v>570.79999999999995</v>
      </c>
      <c r="D34" s="59">
        <f t="shared" si="0"/>
        <v>7.4354866023160993</v>
      </c>
    </row>
    <row r="35" spans="1:4">
      <c r="A35" s="61" t="s">
        <v>6</v>
      </c>
      <c r="B35" s="58">
        <v>9832.7000000000007</v>
      </c>
      <c r="C35" s="58">
        <v>222</v>
      </c>
      <c r="D35" s="59">
        <f t="shared" si="0"/>
        <v>2.2577725345022217</v>
      </c>
    </row>
    <row r="36" spans="1:4">
      <c r="A36" s="57" t="s">
        <v>7</v>
      </c>
      <c r="B36" s="58">
        <v>351260.5</v>
      </c>
      <c r="C36" s="58">
        <v>52191.4</v>
      </c>
      <c r="D36" s="59">
        <f t="shared" si="0"/>
        <v>14.858317402611455</v>
      </c>
    </row>
    <row r="37" spans="1:4">
      <c r="A37" s="62" t="s">
        <v>41</v>
      </c>
      <c r="B37" s="58">
        <v>54166.3</v>
      </c>
      <c r="C37" s="58">
        <v>6979.8</v>
      </c>
      <c r="D37" s="59">
        <f t="shared" si="0"/>
        <v>12.88587184282478</v>
      </c>
    </row>
    <row r="38" spans="1:4">
      <c r="A38" s="57" t="s">
        <v>42</v>
      </c>
      <c r="B38" s="58">
        <v>8205.4</v>
      </c>
      <c r="C38" s="58">
        <v>636.79999999999995</v>
      </c>
      <c r="D38" s="59">
        <f t="shared" si="0"/>
        <v>7.7607429253905957</v>
      </c>
    </row>
    <row r="39" spans="1:4">
      <c r="A39" s="57" t="s">
        <v>8</v>
      </c>
      <c r="B39" s="58">
        <v>255711.3</v>
      </c>
      <c r="C39" s="58">
        <v>36048.9</v>
      </c>
      <c r="D39" s="59">
        <f t="shared" si="0"/>
        <v>14.097499797623335</v>
      </c>
    </row>
    <row r="40" spans="1:4">
      <c r="A40" s="57" t="s">
        <v>43</v>
      </c>
      <c r="B40" s="60">
        <v>250</v>
      </c>
      <c r="C40" s="60">
        <v>147.80000000000001</v>
      </c>
      <c r="D40" s="59">
        <f t="shared" si="0"/>
        <v>59.120000000000005</v>
      </c>
    </row>
    <row r="41" spans="1:4">
      <c r="A41" s="57" t="s">
        <v>44</v>
      </c>
      <c r="B41" s="60">
        <v>1115</v>
      </c>
      <c r="C41" s="60">
        <v>244.7</v>
      </c>
      <c r="D41" s="59">
        <f t="shared" si="0"/>
        <v>21.946188340807176</v>
      </c>
    </row>
    <row r="42" spans="1:4" ht="24">
      <c r="A42" s="57" t="s">
        <v>45</v>
      </c>
      <c r="B42" s="60">
        <v>100</v>
      </c>
      <c r="C42" s="60">
        <v>11</v>
      </c>
      <c r="D42" s="59">
        <f t="shared" si="0"/>
        <v>11</v>
      </c>
    </row>
    <row r="43" spans="1:4" ht="24">
      <c r="A43" s="61" t="s">
        <v>48</v>
      </c>
      <c r="B43" s="60">
        <f>SUM(B44:B45)</f>
        <v>51103</v>
      </c>
      <c r="C43" s="60">
        <f>SUM(C44:C45)</f>
        <v>3236.1</v>
      </c>
      <c r="D43" s="59">
        <f t="shared" si="0"/>
        <v>6.3325049410015071</v>
      </c>
    </row>
    <row r="44" spans="1:4" ht="24">
      <c r="A44" s="15" t="s">
        <v>35</v>
      </c>
      <c r="B44" s="13">
        <v>47023</v>
      </c>
      <c r="C44" s="39">
        <v>3236.1</v>
      </c>
      <c r="D44" s="16">
        <f t="shared" si="0"/>
        <v>6.8819513854922061</v>
      </c>
    </row>
    <row r="45" spans="1:4">
      <c r="A45" s="15" t="s">
        <v>47</v>
      </c>
      <c r="B45" s="13">
        <v>4080</v>
      </c>
      <c r="C45" s="39"/>
      <c r="D45" s="16">
        <f t="shared" si="0"/>
        <v>0</v>
      </c>
    </row>
    <row r="46" spans="1:4">
      <c r="A46" s="14" t="s">
        <v>32</v>
      </c>
      <c r="B46" s="11">
        <f>B31+B32+B33+B34+B35+B36+B37+B38+B39+B40+B41+B42+B43</f>
        <v>776307.6</v>
      </c>
      <c r="C46" s="11">
        <f>C31+C32+C33+C34+C35+C36+C37+C38+C39+C40+C41+C42+C43</f>
        <v>106737.20000000001</v>
      </c>
      <c r="D46" s="12">
        <f t="shared" si="0"/>
        <v>13.749343687991722</v>
      </c>
    </row>
    <row r="47" spans="1:4" ht="26.25" customHeight="1">
      <c r="A47" s="23" t="s">
        <v>33</v>
      </c>
      <c r="B47" s="13"/>
      <c r="C47" s="43"/>
      <c r="D47" s="12"/>
    </row>
    <row r="48" spans="1:4">
      <c r="A48" s="24"/>
      <c r="B48" s="25" t="s">
        <v>49</v>
      </c>
      <c r="C48" s="48"/>
      <c r="D48" s="26"/>
    </row>
    <row r="49" spans="1:4" ht="14.25">
      <c r="A49" s="27"/>
      <c r="B49" s="28"/>
      <c r="C49" s="49"/>
      <c r="D49" s="29"/>
    </row>
    <row r="50" spans="1:4" ht="24">
      <c r="A50" s="9" t="s">
        <v>34</v>
      </c>
      <c r="B50" s="50">
        <f>B51</f>
        <v>2410000</v>
      </c>
      <c r="C50" s="50">
        <f>C51+C63</f>
        <v>-10530528.469999999</v>
      </c>
      <c r="D50" s="30"/>
    </row>
    <row r="51" spans="1:4" ht="24">
      <c r="A51" s="171" t="s">
        <v>94</v>
      </c>
      <c r="B51" s="31">
        <v>2410000</v>
      </c>
      <c r="C51" s="31">
        <v>-60000</v>
      </c>
      <c r="D51" s="30"/>
    </row>
    <row r="52" spans="1:4" ht="24">
      <c r="A52" s="56" t="s">
        <v>111</v>
      </c>
      <c r="B52" s="31">
        <f>B53+B55</f>
        <v>15000000</v>
      </c>
      <c r="C52" s="31"/>
      <c r="D52" s="30"/>
    </row>
    <row r="53" spans="1:4" ht="24">
      <c r="A53" s="37" t="s">
        <v>112</v>
      </c>
      <c r="B53" s="33">
        <v>20000000</v>
      </c>
      <c r="C53" s="51"/>
      <c r="D53" s="30"/>
    </row>
    <row r="54" spans="1:4" ht="36">
      <c r="A54" s="10" t="s">
        <v>113</v>
      </c>
      <c r="B54" s="33">
        <v>20000000</v>
      </c>
      <c r="C54" s="52"/>
      <c r="D54" s="34"/>
    </row>
    <row r="55" spans="1:4" ht="36">
      <c r="A55" s="10" t="s">
        <v>114</v>
      </c>
      <c r="B55" s="33">
        <v>-5000000</v>
      </c>
      <c r="C55" s="53"/>
      <c r="D55" s="29"/>
    </row>
    <row r="56" spans="1:4" s="7" customFormat="1" ht="36">
      <c r="A56" s="37" t="s">
        <v>115</v>
      </c>
      <c r="B56" s="33">
        <v>-5000000</v>
      </c>
      <c r="C56" s="173"/>
      <c r="D56" s="29"/>
    </row>
    <row r="57" spans="1:4" s="7" customFormat="1" ht="24">
      <c r="A57" s="10" t="s">
        <v>95</v>
      </c>
      <c r="B57" s="172">
        <v>-12590000</v>
      </c>
      <c r="C57" s="173">
        <v>-60000</v>
      </c>
      <c r="D57" s="29"/>
    </row>
    <row r="58" spans="1:4" ht="36">
      <c r="A58" s="10" t="s">
        <v>96</v>
      </c>
      <c r="B58" s="172">
        <f>B59+B61</f>
        <v>-12590000</v>
      </c>
      <c r="C58" s="33">
        <v>-60000</v>
      </c>
      <c r="D58" s="29"/>
    </row>
    <row r="59" spans="1:4" s="7" customFormat="1" ht="36">
      <c r="A59" s="10" t="s">
        <v>116</v>
      </c>
      <c r="B59" s="33">
        <v>132410000</v>
      </c>
      <c r="C59" s="33">
        <f>C60+C64</f>
        <v>-10470528.469999999</v>
      </c>
      <c r="D59" s="29"/>
    </row>
    <row r="60" spans="1:4" s="7" customFormat="1" ht="48">
      <c r="A60" s="10" t="s">
        <v>98</v>
      </c>
      <c r="B60" s="33">
        <v>132410000</v>
      </c>
      <c r="C60" s="52"/>
      <c r="D60" s="29"/>
    </row>
    <row r="61" spans="1:4" s="7" customFormat="1" ht="48">
      <c r="A61" s="37" t="s">
        <v>99</v>
      </c>
      <c r="B61" s="33">
        <v>-145000000</v>
      </c>
      <c r="C61" s="52">
        <v>-60000</v>
      </c>
      <c r="D61" s="29"/>
    </row>
    <row r="62" spans="1:4" s="7" customFormat="1" ht="48">
      <c r="A62" s="37" t="s">
        <v>100</v>
      </c>
      <c r="B62" s="33">
        <v>-145000000</v>
      </c>
      <c r="C62" s="52">
        <v>-60000</v>
      </c>
      <c r="D62" s="29"/>
    </row>
    <row r="63" spans="1:4" s="7" customFormat="1">
      <c r="A63" s="64" t="s">
        <v>117</v>
      </c>
      <c r="B63" s="33"/>
      <c r="C63" s="52">
        <f>C66+C69</f>
        <v>-10470528.469999999</v>
      </c>
      <c r="D63" s="29"/>
    </row>
    <row r="64" spans="1:4" ht="24">
      <c r="A64" s="37" t="s">
        <v>102</v>
      </c>
      <c r="B64" s="33"/>
      <c r="C64" s="54">
        <f>C65+C69</f>
        <v>-10470528.469999999</v>
      </c>
      <c r="D64" s="29"/>
    </row>
    <row r="65" spans="1:4" s="7" customFormat="1">
      <c r="A65" s="37" t="s">
        <v>107</v>
      </c>
      <c r="B65" s="33">
        <v>-926307636.40999997</v>
      </c>
      <c r="C65" s="54">
        <v>-117855680.8</v>
      </c>
      <c r="D65" s="29"/>
    </row>
    <row r="66" spans="1:4" s="7" customFormat="1" ht="24">
      <c r="A66" s="37" t="s">
        <v>108</v>
      </c>
      <c r="B66" s="33">
        <v>-926307636.40999997</v>
      </c>
      <c r="C66" s="54">
        <v>-117855680.8</v>
      </c>
      <c r="D66" s="29"/>
    </row>
    <row r="67" spans="1:4" s="7" customFormat="1" ht="24">
      <c r="A67" s="37" t="s">
        <v>118</v>
      </c>
      <c r="B67" s="33">
        <v>-926307636.40999997</v>
      </c>
      <c r="C67" s="54">
        <v>-117855680.8</v>
      </c>
      <c r="D67" s="29"/>
    </row>
    <row r="68" spans="1:4" s="7" customFormat="1" ht="24">
      <c r="A68" s="37" t="s">
        <v>110</v>
      </c>
      <c r="B68" s="33">
        <v>-926307636.40999997</v>
      </c>
      <c r="C68" s="54">
        <v>-117855680.8</v>
      </c>
      <c r="D68" s="29"/>
    </row>
    <row r="69" spans="1:4" s="7" customFormat="1">
      <c r="A69" s="37" t="s">
        <v>107</v>
      </c>
      <c r="B69" s="33">
        <v>926307636.40999997</v>
      </c>
      <c r="C69" s="54">
        <v>107385152.33</v>
      </c>
      <c r="D69" s="29"/>
    </row>
    <row r="70" spans="1:4" s="7" customFormat="1" ht="24">
      <c r="A70" s="37" t="s">
        <v>108</v>
      </c>
      <c r="B70" s="33">
        <v>926307636.40999997</v>
      </c>
      <c r="C70" s="54">
        <v>107385152.33</v>
      </c>
      <c r="D70" s="29"/>
    </row>
    <row r="71" spans="1:4" s="7" customFormat="1" ht="24">
      <c r="A71" s="37" t="s">
        <v>119</v>
      </c>
      <c r="B71" s="33">
        <v>926307636.40999997</v>
      </c>
      <c r="C71" s="54">
        <v>107385152.33</v>
      </c>
      <c r="D71" s="29"/>
    </row>
    <row r="72" spans="1:4" s="7" customFormat="1" ht="24">
      <c r="A72" s="37" t="s">
        <v>110</v>
      </c>
      <c r="B72" s="33">
        <v>926307636.40999997</v>
      </c>
      <c r="C72" s="54">
        <v>107385152.33</v>
      </c>
      <c r="D72" s="29"/>
    </row>
    <row r="73" spans="1:4" s="7" customFormat="1">
      <c r="A73"/>
      <c r="B73"/>
      <c r="C73" s="55"/>
      <c r="D73"/>
    </row>
  </sheetData>
  <mergeCells count="3">
    <mergeCell ref="A2:D2"/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opLeftCell="A22" workbookViewId="0">
      <selection activeCell="A31" sqref="A31:D31"/>
    </sheetView>
  </sheetViews>
  <sheetFormatPr defaultRowHeight="15"/>
  <cols>
    <col min="1" max="1" width="43.5703125" style="104" customWidth="1"/>
    <col min="2" max="3" width="12.7109375" style="68" customWidth="1"/>
    <col min="4" max="4" width="12.140625" style="68" customWidth="1"/>
    <col min="5" max="5" width="9.140625" style="68"/>
    <col min="6" max="6" width="9.7109375" style="68" bestFit="1" customWidth="1"/>
    <col min="7" max="16384" width="9.140625" style="68"/>
  </cols>
  <sheetData>
    <row r="1" spans="1:6" ht="15.75">
      <c r="A1" s="66" t="s">
        <v>55</v>
      </c>
      <c r="B1" s="66"/>
      <c r="C1" s="66"/>
      <c r="D1" s="66"/>
      <c r="E1" s="67"/>
      <c r="F1" s="67"/>
    </row>
    <row r="2" spans="1:6" ht="15.75">
      <c r="A2" s="196" t="s">
        <v>125</v>
      </c>
      <c r="B2" s="196"/>
      <c r="C2" s="196"/>
      <c r="D2" s="196"/>
      <c r="E2" s="67"/>
      <c r="F2" s="67"/>
    </row>
    <row r="3" spans="1:6" ht="15.75">
      <c r="A3" s="195" t="s">
        <v>56</v>
      </c>
      <c r="B3" s="195"/>
      <c r="C3" s="195"/>
      <c r="D3" s="195"/>
      <c r="E3" s="67"/>
      <c r="F3" s="67"/>
    </row>
    <row r="4" spans="1:6" ht="15.75" thickBot="1">
      <c r="A4" s="69"/>
      <c r="B4" s="70"/>
      <c r="C4" s="71"/>
      <c r="D4" s="65" t="s">
        <v>9</v>
      </c>
      <c r="E4" s="67"/>
      <c r="F4" s="67"/>
    </row>
    <row r="5" spans="1:6" ht="15.75" thickBot="1">
      <c r="A5" s="72" t="s">
        <v>2</v>
      </c>
      <c r="B5" s="73" t="s">
        <v>38</v>
      </c>
      <c r="C5" s="74" t="s">
        <v>39</v>
      </c>
      <c r="D5" s="75" t="s">
        <v>20</v>
      </c>
      <c r="E5" s="67"/>
      <c r="F5" s="76"/>
    </row>
    <row r="6" spans="1:6" ht="15.75" thickBot="1">
      <c r="A6" s="77">
        <v>1</v>
      </c>
      <c r="B6" s="78">
        <v>2</v>
      </c>
      <c r="C6" s="79">
        <v>3</v>
      </c>
      <c r="D6" s="80">
        <v>4</v>
      </c>
      <c r="E6" s="67"/>
      <c r="F6" s="67"/>
    </row>
    <row r="7" spans="1:6">
      <c r="A7" s="81" t="s">
        <v>21</v>
      </c>
      <c r="B7" s="82">
        <f>B8+B10+B11+B13+B14+B15+B17+B18+B19+B20</f>
        <v>98331</v>
      </c>
      <c r="C7" s="82">
        <f>C8+C10+C11+C13+C14+C15+C17+C18+C19+C20</f>
        <v>23842.3</v>
      </c>
      <c r="D7" s="83">
        <v>20.304842383690982</v>
      </c>
      <c r="E7" s="67"/>
      <c r="F7" s="84"/>
    </row>
    <row r="8" spans="1:6">
      <c r="A8" s="81" t="s">
        <v>18</v>
      </c>
      <c r="B8" s="85">
        <f>B9</f>
        <v>59770</v>
      </c>
      <c r="C8" s="85">
        <f>C9</f>
        <v>14357.6</v>
      </c>
      <c r="D8" s="86">
        <v>20.722794917043245</v>
      </c>
      <c r="E8" s="67"/>
      <c r="F8" s="67"/>
    </row>
    <row r="9" spans="1:6">
      <c r="A9" s="87" t="s">
        <v>1</v>
      </c>
      <c r="B9" s="88">
        <v>59770</v>
      </c>
      <c r="C9" s="89">
        <v>14357.6</v>
      </c>
      <c r="D9" s="181">
        <v>22.087071957671959</v>
      </c>
      <c r="E9" s="67"/>
      <c r="F9" s="67"/>
    </row>
    <row r="10" spans="1:6">
      <c r="A10" s="81" t="s">
        <v>3</v>
      </c>
      <c r="B10" s="82">
        <v>8171</v>
      </c>
      <c r="C10" s="93">
        <v>2628</v>
      </c>
      <c r="D10" s="86">
        <v>22.617402027027026</v>
      </c>
      <c r="E10" s="67"/>
      <c r="F10" s="67"/>
    </row>
    <row r="11" spans="1:6">
      <c r="A11" s="81" t="s">
        <v>4</v>
      </c>
      <c r="B11" s="82">
        <f>B12</f>
        <v>430</v>
      </c>
      <c r="C11" s="82">
        <f>C12</f>
        <v>-112.9</v>
      </c>
      <c r="D11" s="86">
        <v>11.769609833954533</v>
      </c>
      <c r="E11" s="67"/>
      <c r="F11" s="67"/>
    </row>
    <row r="12" spans="1:6">
      <c r="A12" s="87" t="s">
        <v>10</v>
      </c>
      <c r="B12" s="88">
        <v>430</v>
      </c>
      <c r="C12" s="92">
        <v>-112.9</v>
      </c>
      <c r="D12" s="181">
        <v>12.216944881889763</v>
      </c>
      <c r="E12" s="67"/>
      <c r="F12" s="67"/>
    </row>
    <row r="13" spans="1:6">
      <c r="A13" s="81" t="s">
        <v>22</v>
      </c>
      <c r="B13" s="82">
        <v>2410</v>
      </c>
      <c r="C13" s="91">
        <v>632.9</v>
      </c>
      <c r="D13" s="86">
        <v>26.743618923752237</v>
      </c>
    </row>
    <row r="14" spans="1:6" ht="36">
      <c r="A14" s="81" t="s">
        <v>46</v>
      </c>
      <c r="B14" s="82">
        <v>20185</v>
      </c>
      <c r="C14" s="91">
        <v>4708.6000000000004</v>
      </c>
      <c r="D14" s="86">
        <v>14.70438577815627</v>
      </c>
    </row>
    <row r="15" spans="1:6" ht="24">
      <c r="A15" s="81" t="s">
        <v>11</v>
      </c>
      <c r="B15" s="82">
        <f>B16</f>
        <v>120</v>
      </c>
      <c r="C15" s="82">
        <f>C16</f>
        <v>127.8</v>
      </c>
      <c r="D15" s="86">
        <v>26.336260907206167</v>
      </c>
    </row>
    <row r="16" spans="1:6">
      <c r="A16" s="87" t="s">
        <v>12</v>
      </c>
      <c r="B16" s="88">
        <v>120</v>
      </c>
      <c r="C16" s="92">
        <v>127.8</v>
      </c>
      <c r="D16" s="181">
        <v>87.132744973159859</v>
      </c>
    </row>
    <row r="17" spans="1:4" ht="24">
      <c r="A17" s="81" t="s">
        <v>13</v>
      </c>
      <c r="B17" s="82">
        <v>3255</v>
      </c>
      <c r="C17" s="91">
        <v>896.9</v>
      </c>
      <c r="D17" s="86">
        <v>35.862190525259649</v>
      </c>
    </row>
    <row r="18" spans="1:4" ht="24">
      <c r="A18" s="81" t="s">
        <v>23</v>
      </c>
      <c r="B18" s="82">
        <v>3000</v>
      </c>
      <c r="C18" s="93">
        <v>426.6</v>
      </c>
      <c r="D18" s="86">
        <v>119.88399999999999</v>
      </c>
    </row>
    <row r="19" spans="1:4">
      <c r="A19" s="81" t="s">
        <v>24</v>
      </c>
      <c r="B19" s="82">
        <v>990</v>
      </c>
      <c r="C19" s="93">
        <v>172.4</v>
      </c>
      <c r="D19" s="86">
        <v>23.570619302955059</v>
      </c>
    </row>
    <row r="20" spans="1:4">
      <c r="A20" s="81" t="s">
        <v>5</v>
      </c>
      <c r="B20" s="82">
        <v>0</v>
      </c>
      <c r="C20" s="93">
        <v>4.4000000000000004</v>
      </c>
      <c r="D20" s="86">
        <v>113.68055555555556</v>
      </c>
    </row>
    <row r="21" spans="1:4">
      <c r="A21" s="81" t="s">
        <v>19</v>
      </c>
      <c r="B21" s="82">
        <f>B22+B27+B28</f>
        <v>675666.60000000009</v>
      </c>
      <c r="C21" s="82">
        <f>C22+C27+C28</f>
        <v>175616.9</v>
      </c>
      <c r="D21" s="86">
        <v>23.305748026743643</v>
      </c>
    </row>
    <row r="22" spans="1:4" ht="36">
      <c r="A22" s="81" t="s">
        <v>25</v>
      </c>
      <c r="B22" s="88">
        <f>B23+B24+B25+B26</f>
        <v>672666.60000000009</v>
      </c>
      <c r="C22" s="88">
        <f>C23+C24+C25+C26</f>
        <v>175059.09999999998</v>
      </c>
      <c r="D22" s="181">
        <v>26.006087963932607</v>
      </c>
    </row>
    <row r="23" spans="1:4" ht="24">
      <c r="A23" s="87" t="s">
        <v>26</v>
      </c>
      <c r="B23" s="88">
        <v>176838</v>
      </c>
      <c r="C23" s="92">
        <v>49180</v>
      </c>
      <c r="D23" s="181">
        <v>31.096262325465666</v>
      </c>
    </row>
    <row r="24" spans="1:4" ht="24">
      <c r="A24" s="87" t="s">
        <v>27</v>
      </c>
      <c r="B24" s="88">
        <v>29322.9</v>
      </c>
      <c r="C24" s="92">
        <v>11132.9</v>
      </c>
      <c r="D24" s="181">
        <v>24.213171360629126</v>
      </c>
    </row>
    <row r="25" spans="1:4" ht="24">
      <c r="A25" s="87" t="s">
        <v>28</v>
      </c>
      <c r="B25" s="88">
        <v>466237.4</v>
      </c>
      <c r="C25" s="92">
        <v>114583.9</v>
      </c>
      <c r="D25" s="181">
        <v>26.587327828670933</v>
      </c>
    </row>
    <row r="26" spans="1:4">
      <c r="A26" s="87" t="s">
        <v>29</v>
      </c>
      <c r="B26" s="88">
        <v>268.3</v>
      </c>
      <c r="C26" s="92">
        <v>162.30000000000001</v>
      </c>
      <c r="D26" s="181">
        <v>8.3420046199991962</v>
      </c>
    </row>
    <row r="27" spans="1:4">
      <c r="A27" s="87" t="s">
        <v>50</v>
      </c>
      <c r="B27" s="88">
        <v>3000</v>
      </c>
      <c r="C27" s="92">
        <v>586.20000000000005</v>
      </c>
      <c r="D27" s="181">
        <v>29.024052119755243</v>
      </c>
    </row>
    <row r="28" spans="1:4" ht="36">
      <c r="A28" s="87" t="s">
        <v>51</v>
      </c>
      <c r="B28" s="88"/>
      <c r="C28" s="92">
        <v>-28.4</v>
      </c>
      <c r="D28" s="181"/>
    </row>
    <row r="29" spans="1:4">
      <c r="A29" s="81" t="s">
        <v>30</v>
      </c>
      <c r="B29" s="11">
        <f>B7+B21</f>
        <v>773997.60000000009</v>
      </c>
      <c r="C29" s="38">
        <f>C7+C21</f>
        <v>199459.19999999998</v>
      </c>
      <c r="D29" s="12">
        <f t="shared" ref="D29" si="0">C29/B29*100</f>
        <v>25.770002387604297</v>
      </c>
    </row>
    <row r="30" spans="1:4">
      <c r="A30" s="177"/>
      <c r="B30" s="178"/>
      <c r="C30" s="180"/>
      <c r="D30" s="179"/>
    </row>
    <row r="31" spans="1:4">
      <c r="A31" s="187" t="s">
        <v>31</v>
      </c>
      <c r="B31" s="188"/>
      <c r="C31" s="188"/>
      <c r="D31" s="189"/>
    </row>
    <row r="32" spans="1:4">
      <c r="A32" s="81" t="s">
        <v>15</v>
      </c>
      <c r="B32" s="94">
        <f>SUM(B33:B39)</f>
        <v>34189.699999999997</v>
      </c>
      <c r="C32" s="94">
        <f>SUM(C33:C39)</f>
        <v>10236.799999999999</v>
      </c>
      <c r="D32" s="86">
        <f>C32/B32*100</f>
        <v>29.941181115950126</v>
      </c>
    </row>
    <row r="33" spans="1:4" ht="27.75" customHeight="1">
      <c r="A33" s="87" t="s">
        <v>57</v>
      </c>
      <c r="B33" s="89">
        <v>464</v>
      </c>
      <c r="C33" s="92">
        <v>156</v>
      </c>
      <c r="D33" s="90">
        <f>C33/B33*100</f>
        <v>33.620689655172413</v>
      </c>
    </row>
    <row r="34" spans="1:4" ht="36">
      <c r="A34" s="87" t="s">
        <v>58</v>
      </c>
      <c r="B34" s="89">
        <v>615</v>
      </c>
      <c r="C34" s="92">
        <v>189.8</v>
      </c>
      <c r="D34" s="90">
        <f>C34/B34*100</f>
        <v>30.861788617886184</v>
      </c>
    </row>
    <row r="35" spans="1:4" ht="39" customHeight="1">
      <c r="A35" s="87" t="s">
        <v>59</v>
      </c>
      <c r="B35" s="89">
        <v>10272</v>
      </c>
      <c r="C35" s="92">
        <v>3731.3</v>
      </c>
      <c r="D35" s="90">
        <f t="shared" ref="D35:D41" si="1">C35/B35*100</f>
        <v>36.324961059190031</v>
      </c>
    </row>
    <row r="36" spans="1:4">
      <c r="A36" s="87" t="s">
        <v>60</v>
      </c>
      <c r="B36" s="89">
        <v>9.3000000000000007</v>
      </c>
      <c r="C36" s="92">
        <v>0</v>
      </c>
      <c r="D36" s="90">
        <f t="shared" si="1"/>
        <v>0</v>
      </c>
    </row>
    <row r="37" spans="1:4" ht="36">
      <c r="A37" s="87" t="s">
        <v>61</v>
      </c>
      <c r="B37" s="89">
        <v>299</v>
      </c>
      <c r="C37" s="92">
        <v>57.9</v>
      </c>
      <c r="D37" s="90">
        <f t="shared" si="1"/>
        <v>19.364548494983278</v>
      </c>
    </row>
    <row r="38" spans="1:4">
      <c r="A38" s="87" t="s">
        <v>62</v>
      </c>
      <c r="B38" s="89">
        <v>500</v>
      </c>
      <c r="C38" s="92">
        <v>0</v>
      </c>
      <c r="D38" s="90">
        <f t="shared" si="1"/>
        <v>0</v>
      </c>
    </row>
    <row r="39" spans="1:4">
      <c r="A39" s="87" t="s">
        <v>63</v>
      </c>
      <c r="B39" s="89">
        <v>22030.400000000001</v>
      </c>
      <c r="C39" s="92">
        <v>6101.8</v>
      </c>
      <c r="D39" s="90">
        <f t="shared" si="1"/>
        <v>27.697182075677247</v>
      </c>
    </row>
    <row r="40" spans="1:4">
      <c r="A40" s="81" t="s">
        <v>40</v>
      </c>
      <c r="B40" s="95">
        <f>B41</f>
        <v>1097</v>
      </c>
      <c r="C40" s="95">
        <f>C41</f>
        <v>195.4</v>
      </c>
      <c r="D40" s="86">
        <f t="shared" si="1"/>
        <v>17.812215132178668</v>
      </c>
    </row>
    <row r="41" spans="1:4">
      <c r="A41" s="87" t="s">
        <v>64</v>
      </c>
      <c r="B41" s="96">
        <v>1097</v>
      </c>
      <c r="C41" s="97">
        <v>195.4</v>
      </c>
      <c r="D41" s="90">
        <f t="shared" si="1"/>
        <v>17.812215132178668</v>
      </c>
    </row>
    <row r="42" spans="1:4" ht="24">
      <c r="A42" s="81" t="s">
        <v>16</v>
      </c>
      <c r="B42" s="94">
        <f>B43</f>
        <v>1600</v>
      </c>
      <c r="C42" s="94">
        <f>C43</f>
        <v>430</v>
      </c>
      <c r="D42" s="86">
        <f t="shared" ref="D42:D44" si="2">C42/B42*100</f>
        <v>26.875</v>
      </c>
    </row>
    <row r="43" spans="1:4" ht="36">
      <c r="A43" s="87" t="s">
        <v>65</v>
      </c>
      <c r="B43" s="98">
        <v>1600</v>
      </c>
      <c r="C43" s="97">
        <v>430</v>
      </c>
      <c r="D43" s="90">
        <f t="shared" si="2"/>
        <v>26.875</v>
      </c>
    </row>
    <row r="44" spans="1:4">
      <c r="A44" s="81" t="s">
        <v>17</v>
      </c>
      <c r="B44" s="94">
        <f>SUM(B45:B48)</f>
        <v>7676.7</v>
      </c>
      <c r="C44" s="94">
        <f>SUM(C45:C48)</f>
        <v>958.3</v>
      </c>
      <c r="D44" s="86">
        <f t="shared" si="2"/>
        <v>12.483228470566781</v>
      </c>
    </row>
    <row r="45" spans="1:4">
      <c r="A45" s="87" t="s">
        <v>93</v>
      </c>
      <c r="B45" s="98">
        <v>4755.7</v>
      </c>
      <c r="C45" s="97">
        <v>300</v>
      </c>
      <c r="D45" s="90">
        <f t="shared" ref="D45:D46" si="3">C45/B45*100</f>
        <v>6.3082196101520287</v>
      </c>
    </row>
    <row r="46" spans="1:4">
      <c r="A46" s="87" t="s">
        <v>66</v>
      </c>
      <c r="B46" s="98">
        <v>1376</v>
      </c>
      <c r="C46" s="97">
        <v>418</v>
      </c>
      <c r="D46" s="90">
        <f t="shared" si="3"/>
        <v>30.377906976744185</v>
      </c>
    </row>
    <row r="47" spans="1:4">
      <c r="A47" s="87" t="s">
        <v>67</v>
      </c>
      <c r="B47" s="98">
        <v>1385</v>
      </c>
      <c r="C47" s="97">
        <v>240.3</v>
      </c>
      <c r="D47" s="90">
        <f t="shared" ref="D47" si="4">C47/B47*100</f>
        <v>17.350180505415164</v>
      </c>
    </row>
    <row r="48" spans="1:4">
      <c r="A48" s="87" t="s">
        <v>68</v>
      </c>
      <c r="B48" s="98">
        <v>160</v>
      </c>
      <c r="C48" s="97"/>
      <c r="D48" s="90">
        <f t="shared" ref="D48" si="5">C48/B48*100</f>
        <v>0</v>
      </c>
    </row>
    <row r="49" spans="1:4">
      <c r="A49" s="81" t="s">
        <v>6</v>
      </c>
      <c r="B49" s="94">
        <f>SUM(B50:B51)</f>
        <v>9832.7999999999993</v>
      </c>
      <c r="C49" s="94">
        <f>SUM(C50:C51)</f>
        <v>567</v>
      </c>
      <c r="D49" s="86">
        <f t="shared" ref="D49:D51" si="6">C49/B49*100</f>
        <v>5.7664144495972662</v>
      </c>
    </row>
    <row r="50" spans="1:4">
      <c r="A50" s="87" t="s">
        <v>69</v>
      </c>
      <c r="B50" s="98">
        <v>132.80000000000001</v>
      </c>
      <c r="C50" s="97"/>
      <c r="D50" s="90"/>
    </row>
    <row r="51" spans="1:4">
      <c r="A51" s="87" t="s">
        <v>70</v>
      </c>
      <c r="B51" s="98">
        <v>9700</v>
      </c>
      <c r="C51" s="97">
        <v>567</v>
      </c>
      <c r="D51" s="90">
        <f t="shared" si="6"/>
        <v>5.8453608247422686</v>
      </c>
    </row>
    <row r="52" spans="1:4">
      <c r="A52" s="81" t="s">
        <v>7</v>
      </c>
      <c r="B52" s="94">
        <f>SUM(B53:B56)</f>
        <v>351260.39999999997</v>
      </c>
      <c r="C52" s="94">
        <f>SUM(C53:C56)</f>
        <v>93086.2</v>
      </c>
      <c r="D52" s="86">
        <f t="shared" ref="D52:D54" si="7">C52/B52*100</f>
        <v>26.500624607840795</v>
      </c>
    </row>
    <row r="53" spans="1:4">
      <c r="A53" s="87" t="s">
        <v>71</v>
      </c>
      <c r="B53" s="98">
        <v>132119.1</v>
      </c>
      <c r="C53" s="97">
        <v>35174.5</v>
      </c>
      <c r="D53" s="90">
        <f t="shared" si="7"/>
        <v>26.623326983002453</v>
      </c>
    </row>
    <row r="54" spans="1:4">
      <c r="A54" s="87" t="s">
        <v>72</v>
      </c>
      <c r="B54" s="98">
        <v>204733.5</v>
      </c>
      <c r="C54" s="97">
        <v>53473.9</v>
      </c>
      <c r="D54" s="90">
        <f t="shared" si="7"/>
        <v>26.118783687085894</v>
      </c>
    </row>
    <row r="55" spans="1:4">
      <c r="A55" s="87" t="s">
        <v>73</v>
      </c>
      <c r="B55" s="98">
        <v>1998.8</v>
      </c>
      <c r="C55" s="97">
        <v>628.5</v>
      </c>
      <c r="D55" s="90">
        <f t="shared" ref="D55:D61" si="8">C55/B55*100</f>
        <v>31.443866319791873</v>
      </c>
    </row>
    <row r="56" spans="1:4">
      <c r="A56" s="87" t="s">
        <v>74</v>
      </c>
      <c r="B56" s="98">
        <v>12409</v>
      </c>
      <c r="C56" s="97">
        <v>3809.3</v>
      </c>
      <c r="D56" s="90">
        <f t="shared" si="8"/>
        <v>30.697880570553632</v>
      </c>
    </row>
    <row r="57" spans="1:4">
      <c r="A57" s="81" t="s">
        <v>41</v>
      </c>
      <c r="B57" s="94">
        <f>SUM(B58:B59)</f>
        <v>54266.3</v>
      </c>
      <c r="C57" s="94">
        <f>SUM(C58:C59)</f>
        <v>16682.8</v>
      </c>
      <c r="D57" s="86">
        <f t="shared" si="8"/>
        <v>30.742468161639909</v>
      </c>
    </row>
    <row r="58" spans="1:4">
      <c r="A58" s="87" t="s">
        <v>75</v>
      </c>
      <c r="B58" s="98">
        <v>51816.3</v>
      </c>
      <c r="C58" s="97">
        <v>15825</v>
      </c>
      <c r="D58" s="90">
        <f t="shared" si="8"/>
        <v>30.540582789585514</v>
      </c>
    </row>
    <row r="59" spans="1:4">
      <c r="A59" s="87" t="s">
        <v>76</v>
      </c>
      <c r="B59" s="98">
        <v>2450</v>
      </c>
      <c r="C59" s="97">
        <v>857.8</v>
      </c>
      <c r="D59" s="90">
        <f t="shared" si="8"/>
        <v>35.012244897959185</v>
      </c>
    </row>
    <row r="60" spans="1:4">
      <c r="A60" s="169" t="s">
        <v>42</v>
      </c>
      <c r="B60" s="94">
        <f>SUM(B61:B62)</f>
        <v>8205.4</v>
      </c>
      <c r="C60" s="94">
        <f>SUM(C61:C62)</f>
        <v>1086.9000000000001</v>
      </c>
      <c r="D60" s="86">
        <f t="shared" si="8"/>
        <v>13.246154971116583</v>
      </c>
    </row>
    <row r="61" spans="1:4">
      <c r="A61" s="87" t="s">
        <v>77</v>
      </c>
      <c r="B61" s="98">
        <v>7945.4</v>
      </c>
      <c r="C61" s="97">
        <v>1009.9</v>
      </c>
      <c r="D61" s="90">
        <f t="shared" si="8"/>
        <v>12.710499156744785</v>
      </c>
    </row>
    <row r="62" spans="1:4">
      <c r="A62" s="87" t="s">
        <v>78</v>
      </c>
      <c r="B62" s="98">
        <v>260</v>
      </c>
      <c r="C62" s="97">
        <v>77</v>
      </c>
      <c r="D62" s="90">
        <f t="shared" ref="D62:D68" si="9">C62/B62*100</f>
        <v>29.615384615384617</v>
      </c>
    </row>
    <row r="63" spans="1:4">
      <c r="A63" s="81" t="s">
        <v>8</v>
      </c>
      <c r="B63" s="94">
        <f>B64+B65+B66+B67+B68</f>
        <v>255711.3</v>
      </c>
      <c r="C63" s="94">
        <f>C64+C65+C66+C67+C68</f>
        <v>61584.2</v>
      </c>
      <c r="D63" s="86">
        <f t="shared" si="9"/>
        <v>24.083487902177183</v>
      </c>
    </row>
    <row r="64" spans="1:4">
      <c r="A64" s="87" t="s">
        <v>79</v>
      </c>
      <c r="B64" s="98">
        <v>2600</v>
      </c>
      <c r="C64" s="97">
        <v>680.6</v>
      </c>
      <c r="D64" s="90">
        <f t="shared" si="9"/>
        <v>26.176923076923075</v>
      </c>
    </row>
    <row r="65" spans="1:4">
      <c r="A65" s="87" t="s">
        <v>80</v>
      </c>
      <c r="B65" s="98">
        <v>50525</v>
      </c>
      <c r="C65" s="97">
        <v>12896.8</v>
      </c>
      <c r="D65" s="90">
        <f t="shared" si="9"/>
        <v>25.525581395348834</v>
      </c>
    </row>
    <row r="66" spans="1:4">
      <c r="A66" s="87" t="s">
        <v>81</v>
      </c>
      <c r="B66" s="98">
        <v>97834.3</v>
      </c>
      <c r="C66" s="97">
        <v>26015.200000000001</v>
      </c>
      <c r="D66" s="90">
        <f t="shared" si="9"/>
        <v>26.591083086402211</v>
      </c>
    </row>
    <row r="67" spans="1:4">
      <c r="A67" s="87" t="s">
        <v>82</v>
      </c>
      <c r="B67" s="98">
        <v>95878</v>
      </c>
      <c r="C67" s="97">
        <v>20048</v>
      </c>
      <c r="D67" s="90">
        <f t="shared" si="9"/>
        <v>20.909906339306204</v>
      </c>
    </row>
    <row r="68" spans="1:4">
      <c r="A68" s="87" t="s">
        <v>83</v>
      </c>
      <c r="B68" s="98">
        <v>8874</v>
      </c>
      <c r="C68" s="97">
        <v>1943.6</v>
      </c>
      <c r="D68" s="90">
        <f t="shared" si="9"/>
        <v>21.902186161821049</v>
      </c>
    </row>
    <row r="69" spans="1:4">
      <c r="A69" s="81" t="s">
        <v>43</v>
      </c>
      <c r="B69" s="94">
        <v>250</v>
      </c>
      <c r="C69" s="94">
        <v>147.80000000000001</v>
      </c>
      <c r="D69" s="170">
        <f>C69/B69*100</f>
        <v>59.120000000000005</v>
      </c>
    </row>
    <row r="70" spans="1:4">
      <c r="A70" s="81" t="s">
        <v>44</v>
      </c>
      <c r="B70" s="95">
        <v>1115</v>
      </c>
      <c r="C70" s="95">
        <v>451.8</v>
      </c>
      <c r="D70" s="170">
        <f>C70/B70*100</f>
        <v>40.520179372197312</v>
      </c>
    </row>
    <row r="71" spans="1:4" ht="24">
      <c r="A71" s="81" t="s">
        <v>45</v>
      </c>
      <c r="B71" s="95">
        <v>100</v>
      </c>
      <c r="C71" s="95">
        <v>14.8</v>
      </c>
      <c r="D71" s="170">
        <f>C71/B71*100</f>
        <v>14.800000000000002</v>
      </c>
    </row>
    <row r="72" spans="1:4" ht="24">
      <c r="A72" s="81" t="s">
        <v>48</v>
      </c>
      <c r="B72" s="95">
        <f>SUM(B73:B74)</f>
        <v>51103</v>
      </c>
      <c r="C72" s="95">
        <f>SUM(C73:C74)</f>
        <v>9810.4</v>
      </c>
      <c r="D72" s="170">
        <f>C72/B72*100</f>
        <v>19.197307398782851</v>
      </c>
    </row>
    <row r="73" spans="1:4" ht="24">
      <c r="A73" s="15" t="s">
        <v>35</v>
      </c>
      <c r="B73" s="13">
        <v>47023</v>
      </c>
      <c r="C73" s="39">
        <v>9810.4</v>
      </c>
      <c r="D73" s="16">
        <f t="shared" ref="D73:D74" si="10">C73/B73*100</f>
        <v>20.862981945005636</v>
      </c>
    </row>
    <row r="74" spans="1:4">
      <c r="A74" s="15" t="s">
        <v>47</v>
      </c>
      <c r="B74" s="13">
        <v>4080</v>
      </c>
      <c r="C74" s="39"/>
      <c r="D74" s="16">
        <f t="shared" si="10"/>
        <v>0</v>
      </c>
    </row>
    <row r="75" spans="1:4">
      <c r="A75" s="81" t="s">
        <v>32</v>
      </c>
      <c r="B75" s="82">
        <f>B32+B40+B42+B44+B49+B52+B57+B60+B63+B69+B70+B71+B72</f>
        <v>776407.6</v>
      </c>
      <c r="C75" s="82">
        <f>C32+C40+C42+C44+C49+C52+C57+C60+C63+C69+C70+C71+C72</f>
        <v>195252.39999999994</v>
      </c>
      <c r="D75" s="170">
        <f>C75/B75*100</f>
        <v>25.148182475287456</v>
      </c>
    </row>
    <row r="76" spans="1:4" ht="24">
      <c r="A76" s="81" t="s">
        <v>84</v>
      </c>
      <c r="B76" s="89"/>
      <c r="C76" s="89">
        <f>C29-C75</f>
        <v>4206.8000000000466</v>
      </c>
      <c r="D76" s="90"/>
    </row>
    <row r="77" spans="1:4">
      <c r="A77" s="81"/>
      <c r="B77" s="99" t="s">
        <v>49</v>
      </c>
      <c r="C77" s="100"/>
      <c r="D77" s="67"/>
    </row>
    <row r="78" spans="1:4">
      <c r="A78" s="81"/>
      <c r="B78" s="101"/>
      <c r="C78" s="102"/>
      <c r="D78" s="67"/>
    </row>
    <row r="79" spans="1:4" ht="24.75">
      <c r="A79" s="9" t="s">
        <v>34</v>
      </c>
      <c r="B79" s="50">
        <f>B80</f>
        <v>2410000</v>
      </c>
      <c r="C79" s="50">
        <f>C80+C92</f>
        <v>-4206689.0500000119</v>
      </c>
      <c r="D79" s="67"/>
    </row>
    <row r="80" spans="1:4" ht="24">
      <c r="A80" s="171" t="s">
        <v>94</v>
      </c>
      <c r="B80" s="31">
        <v>2410000</v>
      </c>
      <c r="C80" s="31">
        <v>-90000</v>
      </c>
      <c r="D80" s="67"/>
    </row>
    <row r="81" spans="1:4" ht="24">
      <c r="A81" s="56" t="s">
        <v>111</v>
      </c>
      <c r="B81" s="31">
        <f>B82+B84</f>
        <v>15000000</v>
      </c>
      <c r="C81" s="31"/>
      <c r="D81" s="67"/>
    </row>
    <row r="82" spans="1:4" ht="24.75">
      <c r="A82" s="37" t="s">
        <v>112</v>
      </c>
      <c r="B82" s="33">
        <v>20000000</v>
      </c>
      <c r="C82" s="51"/>
      <c r="D82" s="67"/>
    </row>
    <row r="83" spans="1:4" ht="36.75">
      <c r="A83" s="10" t="s">
        <v>113</v>
      </c>
      <c r="B83" s="33">
        <v>20000000</v>
      </c>
      <c r="C83" s="52"/>
      <c r="D83" s="103"/>
    </row>
    <row r="84" spans="1:4" ht="36.75">
      <c r="A84" s="10" t="s">
        <v>114</v>
      </c>
      <c r="B84" s="33">
        <v>-5000000</v>
      </c>
      <c r="C84" s="53"/>
      <c r="D84" s="103"/>
    </row>
    <row r="85" spans="1:4" ht="36.75">
      <c r="A85" s="37" t="s">
        <v>115</v>
      </c>
      <c r="B85" s="33">
        <v>-5000000</v>
      </c>
      <c r="C85" s="173"/>
      <c r="D85" s="67"/>
    </row>
    <row r="86" spans="1:4" ht="24.75">
      <c r="A86" s="10" t="s">
        <v>95</v>
      </c>
      <c r="B86" s="172">
        <v>-12590000</v>
      </c>
      <c r="C86" s="173">
        <v>-90000</v>
      </c>
      <c r="D86" s="103"/>
    </row>
    <row r="87" spans="1:4" ht="36.75">
      <c r="A87" s="10" t="s">
        <v>96</v>
      </c>
      <c r="B87" s="172">
        <f>B88+B90</f>
        <v>-12590000</v>
      </c>
      <c r="C87" s="33">
        <v>-90000</v>
      </c>
      <c r="D87" s="103"/>
    </row>
    <row r="88" spans="1:4" ht="36.75">
      <c r="A88" s="10" t="s">
        <v>116</v>
      </c>
      <c r="B88" s="33">
        <v>132410000</v>
      </c>
      <c r="C88" s="33"/>
      <c r="D88" s="103"/>
    </row>
    <row r="89" spans="1:4" ht="48.75">
      <c r="A89" s="10" t="s">
        <v>98</v>
      </c>
      <c r="B89" s="33">
        <v>132410000</v>
      </c>
      <c r="C89" s="52"/>
      <c r="D89" s="103"/>
    </row>
    <row r="90" spans="1:4" ht="36.75">
      <c r="A90" s="37" t="s">
        <v>99</v>
      </c>
      <c r="B90" s="33">
        <v>-145000000</v>
      </c>
      <c r="C90" s="52">
        <v>-90000</v>
      </c>
      <c r="D90" s="103"/>
    </row>
    <row r="91" spans="1:4" ht="48.75">
      <c r="A91" s="37" t="s">
        <v>100</v>
      </c>
      <c r="B91" s="33">
        <v>-145000000</v>
      </c>
      <c r="C91" s="52">
        <v>-90000</v>
      </c>
      <c r="D91" s="67"/>
    </row>
    <row r="92" spans="1:4">
      <c r="A92" s="64" t="s">
        <v>117</v>
      </c>
      <c r="B92" s="52">
        <f>B95+B98</f>
        <v>0</v>
      </c>
      <c r="C92" s="52">
        <f>C95+C98</f>
        <v>-4116689.0500000119</v>
      </c>
      <c r="D92" s="103"/>
    </row>
    <row r="93" spans="1:4" ht="24.75">
      <c r="A93" s="37" t="s">
        <v>102</v>
      </c>
      <c r="B93" s="54">
        <f>B94+B98</f>
        <v>0</v>
      </c>
      <c r="C93" s="54">
        <f>C94+C98</f>
        <v>-4116689.0500000119</v>
      </c>
      <c r="D93" s="103"/>
    </row>
    <row r="94" spans="1:4">
      <c r="A94" s="37" t="s">
        <v>107</v>
      </c>
      <c r="B94" s="33">
        <v>-926407636.40999997</v>
      </c>
      <c r="C94" s="54">
        <v>-200450486.40000001</v>
      </c>
      <c r="D94" s="103"/>
    </row>
    <row r="95" spans="1:4">
      <c r="A95" s="37" t="s">
        <v>108</v>
      </c>
      <c r="B95" s="33">
        <v>-926407636.40999997</v>
      </c>
      <c r="C95" s="54">
        <v>-200450486.40000001</v>
      </c>
      <c r="D95" s="103"/>
    </row>
    <row r="96" spans="1:4" ht="24.75">
      <c r="A96" s="37" t="s">
        <v>118</v>
      </c>
      <c r="B96" s="33">
        <v>-926407636.40999997</v>
      </c>
      <c r="C96" s="54">
        <v>-200450486.40000001</v>
      </c>
      <c r="D96" s="67"/>
    </row>
    <row r="97" spans="1:3" ht="24.75">
      <c r="A97" s="37" t="s">
        <v>110</v>
      </c>
      <c r="B97" s="33">
        <v>-926407636.40999997</v>
      </c>
      <c r="C97" s="54">
        <v>-200450486.40000001</v>
      </c>
    </row>
    <row r="98" spans="1:3" ht="17.25" customHeight="1">
      <c r="A98" s="37" t="s">
        <v>107</v>
      </c>
      <c r="B98" s="33">
        <v>926407636.40999997</v>
      </c>
      <c r="C98" s="54">
        <v>196333797.34999999</v>
      </c>
    </row>
    <row r="99" spans="1:3">
      <c r="A99" s="37" t="s">
        <v>108</v>
      </c>
      <c r="B99" s="33">
        <v>926407636.40999997</v>
      </c>
      <c r="C99" s="54">
        <v>196333797.34999999</v>
      </c>
    </row>
    <row r="100" spans="1:3" ht="24.75">
      <c r="A100" s="37" t="s">
        <v>119</v>
      </c>
      <c r="B100" s="33">
        <v>926407636.40999997</v>
      </c>
      <c r="C100" s="54">
        <v>196333797.34999999</v>
      </c>
    </row>
    <row r="101" spans="1:3" ht="24.75">
      <c r="A101" s="37" t="s">
        <v>110</v>
      </c>
      <c r="B101" s="33">
        <v>926407636.40999997</v>
      </c>
      <c r="C101" s="54">
        <v>196333797.34999999</v>
      </c>
    </row>
  </sheetData>
  <mergeCells count="2">
    <mergeCell ref="A3:D3"/>
    <mergeCell ref="A2:D2"/>
  </mergeCells>
  <pageMargins left="0.7" right="0.7" top="0.75" bottom="0.75" header="0.3" footer="0.3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WhiteSpace="0" topLeftCell="A28" zoomScaleNormal="100" zoomScaleSheetLayoutView="100" workbookViewId="0">
      <selection activeCell="A31" sqref="A31:D31"/>
    </sheetView>
  </sheetViews>
  <sheetFormatPr defaultRowHeight="12.75"/>
  <cols>
    <col min="1" max="1" width="40.28515625" customWidth="1"/>
    <col min="2" max="2" width="14.140625" customWidth="1"/>
    <col min="3" max="3" width="13.85546875" style="55" customWidth="1"/>
    <col min="4" max="4" width="12" customWidth="1"/>
    <col min="6" max="6" width="12.7109375" customWidth="1"/>
  </cols>
  <sheetData>
    <row r="1" spans="1:4" ht="15.75">
      <c r="A1" s="105" t="s">
        <v>55</v>
      </c>
      <c r="B1" s="105"/>
      <c r="C1" s="106"/>
      <c r="D1" s="105"/>
    </row>
    <row r="2" spans="1:4" ht="15.75">
      <c r="A2" s="193" t="s">
        <v>124</v>
      </c>
      <c r="B2" s="193"/>
      <c r="C2" s="193"/>
      <c r="D2" s="193"/>
    </row>
    <row r="3" spans="1:4" ht="15.75">
      <c r="A3" s="194" t="s">
        <v>85</v>
      </c>
      <c r="B3" s="194"/>
      <c r="C3" s="194"/>
      <c r="D3" s="194"/>
    </row>
    <row r="4" spans="1:4" ht="15.75" customHeight="1" thickBot="1">
      <c r="A4" s="1"/>
      <c r="B4" s="1"/>
      <c r="C4" s="44"/>
      <c r="D4" s="65" t="s">
        <v>9</v>
      </c>
    </row>
    <row r="5" spans="1:4" ht="16.5" customHeight="1" thickBot="1">
      <c r="A5" s="113" t="s">
        <v>2</v>
      </c>
      <c r="B5" s="114" t="s">
        <v>38</v>
      </c>
      <c r="C5" s="115" t="s">
        <v>39</v>
      </c>
      <c r="D5" s="114" t="s">
        <v>20</v>
      </c>
    </row>
    <row r="6" spans="1:4" ht="13.5" thickBot="1">
      <c r="A6" s="4">
        <v>1</v>
      </c>
      <c r="B6" s="5">
        <v>2</v>
      </c>
      <c r="C6" s="46">
        <v>3</v>
      </c>
      <c r="D6" s="6">
        <v>4</v>
      </c>
    </row>
    <row r="7" spans="1:4">
      <c r="A7" s="14" t="s">
        <v>21</v>
      </c>
      <c r="B7" s="11">
        <f>B8+B10+B11+B13+B15+B17+B18+B19+B20+B14</f>
        <v>98331</v>
      </c>
      <c r="C7" s="38">
        <f>C8+C10+C11+C13+C15+C17+C18+C19+C20+C14</f>
        <v>33481.96</v>
      </c>
      <c r="D7" s="12">
        <f>C7/B7*100</f>
        <v>34.050258819700808</v>
      </c>
    </row>
    <row r="8" spans="1:4">
      <c r="A8" s="14" t="s">
        <v>18</v>
      </c>
      <c r="B8" s="8">
        <f>B9</f>
        <v>59770</v>
      </c>
      <c r="C8" s="47">
        <f>C9</f>
        <v>18761.23</v>
      </c>
      <c r="D8" s="12">
        <f t="shared" ref="D8:D47" si="0">C8/B8*100</f>
        <v>31.389041325079468</v>
      </c>
    </row>
    <row r="9" spans="1:4">
      <c r="A9" s="15" t="s">
        <v>1</v>
      </c>
      <c r="B9" s="13">
        <v>59770</v>
      </c>
      <c r="C9" s="43">
        <v>18761.23</v>
      </c>
      <c r="D9" s="16">
        <f t="shared" si="0"/>
        <v>31.389041325079468</v>
      </c>
    </row>
    <row r="10" spans="1:4">
      <c r="A10" s="14" t="s">
        <v>3</v>
      </c>
      <c r="B10" s="11">
        <v>8171</v>
      </c>
      <c r="C10" s="40">
        <v>4284.8</v>
      </c>
      <c r="D10" s="12">
        <f t="shared" si="0"/>
        <v>52.439113939542281</v>
      </c>
    </row>
    <row r="11" spans="1:4">
      <c r="A11" s="14" t="s">
        <v>4</v>
      </c>
      <c r="B11" s="11">
        <f>B12</f>
        <v>430</v>
      </c>
      <c r="C11" s="11">
        <f>C12</f>
        <v>-105.6</v>
      </c>
      <c r="D11" s="12">
        <f t="shared" si="0"/>
        <v>-24.558139534883718</v>
      </c>
    </row>
    <row r="12" spans="1:4">
      <c r="A12" s="15" t="s">
        <v>10</v>
      </c>
      <c r="B12" s="13">
        <v>430</v>
      </c>
      <c r="C12" s="39">
        <v>-105.6</v>
      </c>
      <c r="D12" s="16">
        <f t="shared" si="0"/>
        <v>-24.558139534883718</v>
      </c>
    </row>
    <row r="13" spans="1:4">
      <c r="A13" s="17" t="s">
        <v>22</v>
      </c>
      <c r="B13" s="11">
        <v>2410</v>
      </c>
      <c r="C13" s="38">
        <v>959.1</v>
      </c>
      <c r="D13" s="12">
        <f t="shared" si="0"/>
        <v>39.796680497925315</v>
      </c>
    </row>
    <row r="14" spans="1:4" ht="38.25" customHeight="1">
      <c r="A14" s="17" t="s">
        <v>46</v>
      </c>
      <c r="B14" s="11">
        <v>20185</v>
      </c>
      <c r="C14" s="38">
        <v>6663.23</v>
      </c>
      <c r="D14" s="12">
        <f t="shared" si="0"/>
        <v>33.010800099083475</v>
      </c>
    </row>
    <row r="15" spans="1:4" ht="24">
      <c r="A15" s="14" t="s">
        <v>11</v>
      </c>
      <c r="B15" s="11">
        <f>B16</f>
        <v>120</v>
      </c>
      <c r="C15" s="38">
        <f>C16</f>
        <v>162.1</v>
      </c>
      <c r="D15" s="12">
        <f t="shared" si="0"/>
        <v>135.08333333333334</v>
      </c>
    </row>
    <row r="16" spans="1:4" ht="24">
      <c r="A16" s="15" t="s">
        <v>12</v>
      </c>
      <c r="B16" s="13">
        <v>120</v>
      </c>
      <c r="C16" s="39">
        <v>162.1</v>
      </c>
      <c r="D16" s="176">
        <f t="shared" si="0"/>
        <v>135.08333333333334</v>
      </c>
    </row>
    <row r="17" spans="1:4" ht="24">
      <c r="A17" s="14" t="s">
        <v>13</v>
      </c>
      <c r="B17" s="11">
        <v>3255</v>
      </c>
      <c r="C17" s="38">
        <v>1290.4000000000001</v>
      </c>
      <c r="D17" s="12">
        <f t="shared" si="0"/>
        <v>39.643625192012294</v>
      </c>
    </row>
    <row r="18" spans="1:4" ht="24">
      <c r="A18" s="14" t="s">
        <v>23</v>
      </c>
      <c r="B18" s="11">
        <v>3000</v>
      </c>
      <c r="C18" s="40">
        <v>1145.8</v>
      </c>
      <c r="D18" s="107" t="s">
        <v>86</v>
      </c>
    </row>
    <row r="19" spans="1:4" ht="13.5" customHeight="1">
      <c r="A19" s="14" t="s">
        <v>24</v>
      </c>
      <c r="B19" s="11">
        <v>990</v>
      </c>
      <c r="C19" s="40">
        <v>320.89999999999998</v>
      </c>
      <c r="D19" s="12">
        <f t="shared" si="0"/>
        <v>32.414141414141412</v>
      </c>
    </row>
    <row r="20" spans="1:4">
      <c r="A20" s="14" t="s">
        <v>5</v>
      </c>
      <c r="B20" s="11">
        <v>0</v>
      </c>
      <c r="C20" s="40">
        <v>0</v>
      </c>
      <c r="D20" s="12" t="e">
        <f t="shared" si="0"/>
        <v>#DIV/0!</v>
      </c>
    </row>
    <row r="21" spans="1:4">
      <c r="A21" s="14" t="s">
        <v>19</v>
      </c>
      <c r="B21" s="11">
        <f>B22+B27+B28</f>
        <v>679235.2</v>
      </c>
      <c r="C21" s="11">
        <f>C22+C27+C28</f>
        <v>244793.2</v>
      </c>
      <c r="D21" s="12">
        <f t="shared" si="0"/>
        <v>36.039533875747317</v>
      </c>
    </row>
    <row r="22" spans="1:4" ht="36">
      <c r="A22" s="19" t="s">
        <v>25</v>
      </c>
      <c r="B22" s="13">
        <v>676235.2</v>
      </c>
      <c r="C22" s="13">
        <v>243907.20000000001</v>
      </c>
      <c r="D22" s="16">
        <f t="shared" si="0"/>
        <v>36.068397504300279</v>
      </c>
    </row>
    <row r="23" spans="1:4" ht="24">
      <c r="A23" s="15" t="s">
        <v>26</v>
      </c>
      <c r="B23" s="13">
        <v>176838</v>
      </c>
      <c r="C23" s="39">
        <v>69653.5</v>
      </c>
      <c r="D23" s="16">
        <f t="shared" si="0"/>
        <v>39.388310204820229</v>
      </c>
    </row>
    <row r="24" spans="1:4" ht="36">
      <c r="A24" s="15" t="s">
        <v>27</v>
      </c>
      <c r="B24" s="13">
        <v>32891.5</v>
      </c>
      <c r="C24" s="39">
        <v>16552.3</v>
      </c>
      <c r="D24" s="16">
        <f t="shared" si="0"/>
        <v>50.323943876077401</v>
      </c>
    </row>
    <row r="25" spans="1:4" ht="24">
      <c r="A25" s="15" t="s">
        <v>28</v>
      </c>
      <c r="B25" s="13">
        <v>466237.4</v>
      </c>
      <c r="C25" s="39">
        <v>157539.1</v>
      </c>
      <c r="D25" s="16">
        <f t="shared" si="0"/>
        <v>33.789460047606646</v>
      </c>
    </row>
    <row r="26" spans="1:4">
      <c r="A26" s="15" t="s">
        <v>29</v>
      </c>
      <c r="B26" s="13">
        <v>268.3</v>
      </c>
      <c r="C26" s="39">
        <v>162.30000000000001</v>
      </c>
      <c r="D26" s="16">
        <f t="shared" si="0"/>
        <v>60.491986582184119</v>
      </c>
    </row>
    <row r="27" spans="1:4" ht="15">
      <c r="A27" s="22" t="s">
        <v>50</v>
      </c>
      <c r="B27" s="13">
        <v>3000</v>
      </c>
      <c r="C27" s="39">
        <v>914.4</v>
      </c>
      <c r="D27" s="16">
        <f>C27/B27*100</f>
        <v>30.48</v>
      </c>
    </row>
    <row r="28" spans="1:4" ht="51">
      <c r="A28" s="21" t="s">
        <v>51</v>
      </c>
      <c r="B28" s="13"/>
      <c r="C28" s="39">
        <v>-28.4</v>
      </c>
      <c r="D28" s="16"/>
    </row>
    <row r="29" spans="1:4">
      <c r="A29" s="14" t="s">
        <v>30</v>
      </c>
      <c r="B29" s="11">
        <f>B7+B21</f>
        <v>777566.2</v>
      </c>
      <c r="C29" s="38">
        <f>C7+C21</f>
        <v>278275.16000000003</v>
      </c>
      <c r="D29" s="12">
        <f t="shared" si="0"/>
        <v>35.787970207552753</v>
      </c>
    </row>
    <row r="30" spans="1:4">
      <c r="A30" s="14"/>
      <c r="B30" s="18"/>
      <c r="C30" s="41"/>
      <c r="D30" s="12"/>
    </row>
    <row r="31" spans="1:4">
      <c r="A31" s="185" t="s">
        <v>31</v>
      </c>
      <c r="B31" s="41"/>
      <c r="C31" s="41"/>
      <c r="D31" s="186"/>
    </row>
    <row r="32" spans="1:4">
      <c r="A32" s="19" t="s">
        <v>15</v>
      </c>
      <c r="B32" s="108">
        <v>34189.699999999997</v>
      </c>
      <c r="C32" s="108">
        <v>13949.7</v>
      </c>
      <c r="D32" s="16">
        <f t="shared" si="0"/>
        <v>40.800884476903867</v>
      </c>
    </row>
    <row r="33" spans="1:4">
      <c r="A33" s="19" t="s">
        <v>40</v>
      </c>
      <c r="B33" s="109">
        <v>1097</v>
      </c>
      <c r="C33" s="109">
        <v>195.4</v>
      </c>
      <c r="D33" s="16">
        <f t="shared" si="0"/>
        <v>17.812215132178668</v>
      </c>
    </row>
    <row r="34" spans="1:4" ht="24">
      <c r="A34" s="19" t="s">
        <v>16</v>
      </c>
      <c r="B34" s="108">
        <v>1600</v>
      </c>
      <c r="C34" s="108">
        <v>596</v>
      </c>
      <c r="D34" s="16">
        <f t="shared" si="0"/>
        <v>37.25</v>
      </c>
    </row>
    <row r="35" spans="1:4">
      <c r="A35" s="110" t="s">
        <v>17</v>
      </c>
      <c r="B35" s="108">
        <v>7859.7</v>
      </c>
      <c r="C35" s="108">
        <v>2395.6</v>
      </c>
      <c r="D35" s="16">
        <f t="shared" si="0"/>
        <v>30.479534842296779</v>
      </c>
    </row>
    <row r="36" spans="1:4">
      <c r="A36" s="110" t="s">
        <v>6</v>
      </c>
      <c r="B36" s="108">
        <v>11832.8</v>
      </c>
      <c r="C36" s="108">
        <v>2293.6999999999998</v>
      </c>
      <c r="D36" s="16">
        <f t="shared" si="0"/>
        <v>19.384253938205664</v>
      </c>
    </row>
    <row r="37" spans="1:4">
      <c r="A37" s="19" t="s">
        <v>7</v>
      </c>
      <c r="B37" s="108">
        <v>351201.1</v>
      </c>
      <c r="C37" s="108">
        <v>126945.3</v>
      </c>
      <c r="D37" s="16">
        <f t="shared" si="0"/>
        <v>36.146042822758815</v>
      </c>
    </row>
    <row r="38" spans="1:4">
      <c r="A38" s="111" t="s">
        <v>41</v>
      </c>
      <c r="B38" s="108">
        <v>54266.3</v>
      </c>
      <c r="C38" s="108">
        <v>23403.1</v>
      </c>
      <c r="D38" s="16">
        <f t="shared" si="0"/>
        <v>43.126397045680278</v>
      </c>
    </row>
    <row r="39" spans="1:4">
      <c r="A39" s="19" t="s">
        <v>42</v>
      </c>
      <c r="B39" s="108">
        <v>8205.4</v>
      </c>
      <c r="C39" s="108">
        <v>1568.1</v>
      </c>
      <c r="D39" s="16">
        <f t="shared" si="0"/>
        <v>19.110585711848294</v>
      </c>
    </row>
    <row r="40" spans="1:4">
      <c r="A40" s="19" t="s">
        <v>8</v>
      </c>
      <c r="B40" s="108">
        <v>257096.8</v>
      </c>
      <c r="C40" s="108">
        <v>88058.6</v>
      </c>
      <c r="D40" s="16">
        <f t="shared" si="0"/>
        <v>34.251145871905059</v>
      </c>
    </row>
    <row r="41" spans="1:4">
      <c r="A41" s="19" t="s">
        <v>43</v>
      </c>
      <c r="B41" s="109">
        <v>309.39999999999998</v>
      </c>
      <c r="C41" s="109">
        <v>157.30000000000001</v>
      </c>
      <c r="D41" s="16">
        <f t="shared" si="0"/>
        <v>50.840336134453793</v>
      </c>
    </row>
    <row r="42" spans="1:4">
      <c r="A42" s="19" t="s">
        <v>44</v>
      </c>
      <c r="B42" s="109">
        <v>1115</v>
      </c>
      <c r="C42" s="109">
        <v>590.6</v>
      </c>
      <c r="D42" s="16">
        <f t="shared" si="0"/>
        <v>52.968609865470853</v>
      </c>
    </row>
    <row r="43" spans="1:4" ht="24">
      <c r="A43" s="19" t="s">
        <v>45</v>
      </c>
      <c r="B43" s="109">
        <v>100</v>
      </c>
      <c r="C43" s="109">
        <v>18.5</v>
      </c>
      <c r="D43" s="16">
        <f t="shared" si="0"/>
        <v>18.5</v>
      </c>
    </row>
    <row r="44" spans="1:4" ht="24">
      <c r="A44" s="110" t="s">
        <v>48</v>
      </c>
      <c r="B44" s="60">
        <f>SUM(B45:B46)</f>
        <v>51103</v>
      </c>
      <c r="C44" s="60">
        <f>SUM(C45:C46)</f>
        <v>13061.4</v>
      </c>
      <c r="D44" s="59">
        <f t="shared" si="0"/>
        <v>25.558969140754943</v>
      </c>
    </row>
    <row r="45" spans="1:4" ht="24">
      <c r="A45" s="15" t="s">
        <v>35</v>
      </c>
      <c r="B45" s="13">
        <v>47023</v>
      </c>
      <c r="C45" s="39">
        <v>13061.4</v>
      </c>
      <c r="D45" s="16">
        <f t="shared" si="0"/>
        <v>27.776619951938414</v>
      </c>
    </row>
    <row r="46" spans="1:4">
      <c r="A46" s="15" t="s">
        <v>47</v>
      </c>
      <c r="B46" s="13">
        <v>4080</v>
      </c>
      <c r="C46" s="39"/>
      <c r="D46" s="16">
        <f t="shared" si="0"/>
        <v>0</v>
      </c>
    </row>
    <row r="47" spans="1:4">
      <c r="A47" s="14" t="s">
        <v>32</v>
      </c>
      <c r="B47" s="11">
        <f>B32+B33+B34+B35+B36+B37+B38+B39+B40+B41+B42+B43+B44</f>
        <v>779976.20000000007</v>
      </c>
      <c r="C47" s="11">
        <f>C32+C33+C34+C35+C36+C37+C38+C39+C40+C41+C42+C43+C44</f>
        <v>273233.30000000005</v>
      </c>
      <c r="D47" s="12">
        <f t="shared" si="0"/>
        <v>35.030979150389463</v>
      </c>
    </row>
    <row r="48" spans="1:4" ht="14.25" customHeight="1">
      <c r="A48" s="23" t="s">
        <v>87</v>
      </c>
      <c r="B48" s="13"/>
      <c r="C48" s="43">
        <f>C29-C47</f>
        <v>5041.859999999986</v>
      </c>
      <c r="D48" s="12"/>
    </row>
    <row r="49" spans="1:6">
      <c r="A49" s="24"/>
      <c r="B49" s="25" t="s">
        <v>49</v>
      </c>
      <c r="C49" s="48"/>
      <c r="D49" s="26"/>
    </row>
    <row r="50" spans="1:6" ht="14.25">
      <c r="A50" s="27"/>
      <c r="B50" s="28"/>
      <c r="C50" s="49"/>
      <c r="D50" s="29"/>
    </row>
    <row r="51" spans="1:6" ht="24">
      <c r="A51" s="9" t="s">
        <v>34</v>
      </c>
      <c r="B51" s="50">
        <f>B52</f>
        <v>2410000</v>
      </c>
      <c r="C51" s="50">
        <f>C52+C64</f>
        <v>-5041893.2399999499</v>
      </c>
      <c r="D51" s="30"/>
    </row>
    <row r="52" spans="1:6" ht="24">
      <c r="A52" s="171" t="s">
        <v>94</v>
      </c>
      <c r="B52" s="31">
        <v>2410000</v>
      </c>
      <c r="C52" s="31">
        <v>-120000</v>
      </c>
      <c r="D52" s="30"/>
    </row>
    <row r="53" spans="1:6" ht="24">
      <c r="A53" s="56" t="s">
        <v>111</v>
      </c>
      <c r="B53" s="31">
        <f>B54+B56</f>
        <v>15000000</v>
      </c>
      <c r="C53" s="31"/>
      <c r="D53" s="30"/>
    </row>
    <row r="54" spans="1:6" ht="24">
      <c r="A54" s="37" t="s">
        <v>112</v>
      </c>
      <c r="B54" s="33">
        <v>20000000</v>
      </c>
      <c r="C54" s="51"/>
      <c r="D54" s="34"/>
    </row>
    <row r="55" spans="1:6" ht="15" customHeight="1">
      <c r="A55" s="10" t="s">
        <v>113</v>
      </c>
      <c r="B55" s="33">
        <v>20000000</v>
      </c>
      <c r="C55" s="52"/>
      <c r="D55" s="29"/>
    </row>
    <row r="56" spans="1:6" s="7" customFormat="1" ht="36">
      <c r="A56" s="10" t="s">
        <v>114</v>
      </c>
      <c r="B56" s="33">
        <v>-5000000</v>
      </c>
      <c r="C56" s="53"/>
      <c r="D56" s="29"/>
    </row>
    <row r="57" spans="1:6" s="7" customFormat="1" ht="36">
      <c r="A57" s="37" t="s">
        <v>115</v>
      </c>
      <c r="B57" s="33">
        <v>-5000000</v>
      </c>
      <c r="C57" s="173"/>
      <c r="D57" s="29"/>
    </row>
    <row r="58" spans="1:6" ht="24">
      <c r="A58" s="10" t="s">
        <v>95</v>
      </c>
      <c r="B58" s="172">
        <v>-12590000</v>
      </c>
      <c r="C58" s="173">
        <v>-120000</v>
      </c>
      <c r="D58" s="29"/>
    </row>
    <row r="59" spans="1:6" s="7" customFormat="1" ht="36">
      <c r="A59" s="10" t="s">
        <v>96</v>
      </c>
      <c r="B59" s="172">
        <f>B60+B62</f>
        <v>-12590000</v>
      </c>
      <c r="C59" s="173">
        <v>-120000</v>
      </c>
      <c r="D59" s="29"/>
    </row>
    <row r="60" spans="1:6" s="7" customFormat="1" ht="36">
      <c r="A60" s="10" t="s">
        <v>116</v>
      </c>
      <c r="B60" s="33">
        <v>132410000</v>
      </c>
      <c r="C60" s="33"/>
      <c r="D60" s="29"/>
    </row>
    <row r="61" spans="1:6" s="7" customFormat="1" ht="48">
      <c r="A61" s="10" t="s">
        <v>98</v>
      </c>
      <c r="B61" s="33">
        <v>132410000</v>
      </c>
      <c r="C61" s="52"/>
      <c r="D61" s="29"/>
      <c r="F61" s="112"/>
    </row>
    <row r="62" spans="1:6" s="7" customFormat="1" ht="48">
      <c r="A62" s="37" t="s">
        <v>99</v>
      </c>
      <c r="B62" s="33">
        <v>-145000000</v>
      </c>
      <c r="C62" s="173">
        <v>-120000</v>
      </c>
      <c r="D62" s="29"/>
    </row>
    <row r="63" spans="1:6" s="7" customFormat="1" ht="48">
      <c r="A63" s="37" t="s">
        <v>100</v>
      </c>
      <c r="B63" s="33">
        <v>-145000000</v>
      </c>
      <c r="C63" s="173">
        <v>-120000</v>
      </c>
      <c r="D63" s="29"/>
    </row>
    <row r="64" spans="1:6">
      <c r="A64" s="64" t="s">
        <v>117</v>
      </c>
      <c r="B64" s="52">
        <f>B67+B70</f>
        <v>0</v>
      </c>
      <c r="C64" s="174">
        <f>C67+C70</f>
        <v>-4921893.2399999499</v>
      </c>
      <c r="D64" s="29"/>
    </row>
    <row r="65" spans="1:4" s="7" customFormat="1" ht="24.75" customHeight="1">
      <c r="A65" s="37" t="s">
        <v>102</v>
      </c>
      <c r="B65" s="54">
        <f>B66+B70</f>
        <v>0</v>
      </c>
      <c r="C65" s="175">
        <f>C66+C70</f>
        <v>-4921893.2399999499</v>
      </c>
      <c r="D65" s="29"/>
    </row>
    <row r="66" spans="1:4" s="7" customFormat="1">
      <c r="A66" s="37" t="s">
        <v>107</v>
      </c>
      <c r="B66" s="33">
        <v>-929976204.40999997</v>
      </c>
      <c r="C66" s="175">
        <v>-279662802.58999997</v>
      </c>
      <c r="D66" s="29"/>
    </row>
    <row r="67" spans="1:4" s="7" customFormat="1" ht="24">
      <c r="A67" s="37" t="s">
        <v>108</v>
      </c>
      <c r="B67" s="33">
        <v>-929976204.40999997</v>
      </c>
      <c r="C67" s="175">
        <v>-279662802.58999997</v>
      </c>
      <c r="D67" s="29"/>
    </row>
    <row r="68" spans="1:4" s="7" customFormat="1" ht="24">
      <c r="A68" s="37" t="s">
        <v>118</v>
      </c>
      <c r="B68" s="33">
        <v>-929976204.40999997</v>
      </c>
      <c r="C68" s="175">
        <v>-279662802.58999997</v>
      </c>
      <c r="D68" s="29"/>
    </row>
    <row r="69" spans="1:4" s="7" customFormat="1" ht="24">
      <c r="A69" s="37" t="s">
        <v>110</v>
      </c>
      <c r="B69" s="33">
        <v>-929976204.40999997</v>
      </c>
      <c r="C69" s="175">
        <v>-279662802.58999997</v>
      </c>
      <c r="D69"/>
    </row>
    <row r="70" spans="1:4">
      <c r="A70" s="37" t="s">
        <v>107</v>
      </c>
      <c r="B70" s="33">
        <v>929976204.40999997</v>
      </c>
      <c r="C70" s="175">
        <v>274740909.35000002</v>
      </c>
    </row>
    <row r="71" spans="1:4" ht="24">
      <c r="A71" s="37" t="s">
        <v>108</v>
      </c>
      <c r="B71" s="33">
        <v>929976204.40999997</v>
      </c>
      <c r="C71" s="175">
        <v>274740909.35000002</v>
      </c>
    </row>
    <row r="72" spans="1:4" ht="24">
      <c r="A72" s="37" t="s">
        <v>119</v>
      </c>
      <c r="B72" s="33">
        <v>929976204.40999997</v>
      </c>
      <c r="C72" s="175">
        <v>274740909.35000002</v>
      </c>
    </row>
    <row r="73" spans="1:4" ht="24">
      <c r="A73" s="37" t="s">
        <v>110</v>
      </c>
      <c r="B73" s="33">
        <v>929976204.40999997</v>
      </c>
      <c r="C73" s="175">
        <v>274740909.35000002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showWhiteSpace="0" topLeftCell="A31" zoomScaleNormal="100" zoomScaleSheetLayoutView="100" workbookViewId="0">
      <selection activeCell="C4" sqref="C4"/>
    </sheetView>
  </sheetViews>
  <sheetFormatPr defaultRowHeight="12.75"/>
  <cols>
    <col min="1" max="1" width="50.5703125" customWidth="1"/>
    <col min="2" max="2" width="14.140625" customWidth="1"/>
    <col min="3" max="3" width="13.85546875" style="55" customWidth="1"/>
    <col min="4" max="4" width="12" customWidth="1"/>
    <col min="5" max="5" width="10.140625" customWidth="1"/>
  </cols>
  <sheetData>
    <row r="1" spans="1:4" ht="15.75">
      <c r="A1" s="105" t="s">
        <v>55</v>
      </c>
      <c r="B1" s="105"/>
      <c r="C1" s="106"/>
      <c r="D1" s="105"/>
    </row>
    <row r="2" spans="1:4" ht="15.75">
      <c r="A2" s="193" t="s">
        <v>123</v>
      </c>
      <c r="B2" s="193"/>
      <c r="C2" s="193"/>
      <c r="D2" s="193"/>
    </row>
    <row r="3" spans="1:4" ht="15.75">
      <c r="A3" s="194" t="s">
        <v>88</v>
      </c>
      <c r="B3" s="194"/>
      <c r="C3" s="194"/>
      <c r="D3" s="194"/>
    </row>
    <row r="4" spans="1:4" ht="15.75" customHeight="1" thickBot="1">
      <c r="A4" s="1"/>
      <c r="B4" s="1"/>
      <c r="C4" s="44"/>
      <c r="D4" s="133" t="s">
        <v>9</v>
      </c>
    </row>
    <row r="5" spans="1:4" ht="36.75" customHeight="1" thickBot="1">
      <c r="A5" s="2" t="s">
        <v>2</v>
      </c>
      <c r="B5" s="3" t="s">
        <v>38</v>
      </c>
      <c r="C5" s="45" t="s">
        <v>39</v>
      </c>
      <c r="D5" s="3" t="s">
        <v>20</v>
      </c>
    </row>
    <row r="6" spans="1:4" ht="13.5" thickBot="1">
      <c r="A6" s="4">
        <v>1</v>
      </c>
      <c r="B6" s="5">
        <v>2</v>
      </c>
      <c r="C6" s="46">
        <v>3</v>
      </c>
      <c r="D6" s="6">
        <v>4</v>
      </c>
    </row>
    <row r="7" spans="1:4">
      <c r="A7" s="14" t="s">
        <v>21</v>
      </c>
      <c r="B7" s="11">
        <f>B8+B10+B11+B14+B16+B18+B20+B21+B22+B15</f>
        <v>98331</v>
      </c>
      <c r="C7" s="38">
        <f>C8+C10+C11+C14+C16+C18+C20+C21+C22+C15</f>
        <v>41552.099999999991</v>
      </c>
      <c r="D7" s="12">
        <f t="shared" ref="D7:D12" si="0">C7/B7*100</f>
        <v>42.25737559874301</v>
      </c>
    </row>
    <row r="8" spans="1:4">
      <c r="A8" s="14" t="s">
        <v>18</v>
      </c>
      <c r="B8" s="8">
        <f>B9</f>
        <v>59770</v>
      </c>
      <c r="C8" s="47">
        <f>C9</f>
        <v>23374.1</v>
      </c>
      <c r="D8" s="12">
        <f t="shared" si="0"/>
        <v>39.10674251296637</v>
      </c>
    </row>
    <row r="9" spans="1:4">
      <c r="A9" s="15" t="s">
        <v>1</v>
      </c>
      <c r="B9" s="13">
        <v>59770</v>
      </c>
      <c r="C9" s="43">
        <v>23374.1</v>
      </c>
      <c r="D9" s="16">
        <f t="shared" si="0"/>
        <v>39.10674251296637</v>
      </c>
    </row>
    <row r="10" spans="1:4">
      <c r="A10" s="14" t="s">
        <v>3</v>
      </c>
      <c r="B10" s="11">
        <v>8171</v>
      </c>
      <c r="C10" s="40">
        <v>4873.3999999999996</v>
      </c>
      <c r="D10" s="12">
        <f t="shared" si="0"/>
        <v>59.64263859992657</v>
      </c>
    </row>
    <row r="11" spans="1:4">
      <c r="A11" s="14" t="s">
        <v>4</v>
      </c>
      <c r="B11" s="11">
        <f>B12+B13</f>
        <v>430</v>
      </c>
      <c r="C11" s="11">
        <f>C12+C13</f>
        <v>-100</v>
      </c>
      <c r="D11" s="12">
        <f t="shared" si="0"/>
        <v>-23.255813953488371</v>
      </c>
    </row>
    <row r="12" spans="1:4">
      <c r="A12" s="15" t="s">
        <v>10</v>
      </c>
      <c r="B12" s="13">
        <v>430</v>
      </c>
      <c r="C12" s="39">
        <v>-100</v>
      </c>
      <c r="D12" s="16">
        <f t="shared" si="0"/>
        <v>-23.255813953488371</v>
      </c>
    </row>
    <row r="13" spans="1:4" hidden="1">
      <c r="A13" s="15" t="s">
        <v>0</v>
      </c>
      <c r="B13" s="13"/>
      <c r="C13" s="39"/>
      <c r="D13" s="12"/>
    </row>
    <row r="14" spans="1:4" ht="14.25" customHeight="1">
      <c r="A14" s="17" t="s">
        <v>22</v>
      </c>
      <c r="B14" s="11">
        <v>2410</v>
      </c>
      <c r="C14" s="38">
        <v>1195.5</v>
      </c>
      <c r="D14" s="12">
        <f>C14/B14*100</f>
        <v>49.60580912863071</v>
      </c>
    </row>
    <row r="15" spans="1:4" ht="36.75" customHeight="1">
      <c r="A15" s="17" t="s">
        <v>46</v>
      </c>
      <c r="B15" s="11">
        <v>20185</v>
      </c>
      <c r="C15" s="38">
        <v>8390.2000000000007</v>
      </c>
      <c r="D15" s="12">
        <f t="shared" ref="D15:D19" si="1">C15/B15*100</f>
        <v>41.566509784493441</v>
      </c>
    </row>
    <row r="16" spans="1:4" s="116" customFormat="1" ht="24">
      <c r="A16" s="132" t="s">
        <v>11</v>
      </c>
      <c r="B16" s="131">
        <f>B17</f>
        <v>120</v>
      </c>
      <c r="C16" s="130">
        <f>C17</f>
        <v>214.1</v>
      </c>
      <c r="D16" s="129">
        <f t="shared" si="1"/>
        <v>178.41666666666666</v>
      </c>
    </row>
    <row r="17" spans="1:4" ht="15" customHeight="1">
      <c r="A17" s="15" t="s">
        <v>12</v>
      </c>
      <c r="B17" s="13">
        <v>120</v>
      </c>
      <c r="C17" s="39">
        <v>214.1</v>
      </c>
      <c r="D17" s="16">
        <f t="shared" si="1"/>
        <v>178.41666666666666</v>
      </c>
    </row>
    <row r="18" spans="1:4" ht="26.45" customHeight="1">
      <c r="A18" s="14" t="s">
        <v>13</v>
      </c>
      <c r="B18" s="11">
        <v>3255</v>
      </c>
      <c r="C18" s="38">
        <v>1592.6</v>
      </c>
      <c r="D18" s="12">
        <f t="shared" si="1"/>
        <v>48.927803379416282</v>
      </c>
    </row>
    <row r="19" spans="1:4" hidden="1">
      <c r="A19" s="15" t="s">
        <v>14</v>
      </c>
      <c r="B19" s="13"/>
      <c r="C19" s="39"/>
      <c r="D19" s="12" t="e">
        <f t="shared" si="1"/>
        <v>#DIV/0!</v>
      </c>
    </row>
    <row r="20" spans="1:4" ht="25.5" customHeight="1">
      <c r="A20" s="14" t="s">
        <v>23</v>
      </c>
      <c r="B20" s="11">
        <v>3000</v>
      </c>
      <c r="C20" s="40">
        <v>1624.2</v>
      </c>
      <c r="D20" s="107" t="s">
        <v>86</v>
      </c>
    </row>
    <row r="21" spans="1:4" s="116" customFormat="1" ht="19.5" customHeight="1">
      <c r="A21" s="132" t="s">
        <v>24</v>
      </c>
      <c r="B21" s="131">
        <v>990</v>
      </c>
      <c r="C21" s="130">
        <v>388</v>
      </c>
      <c r="D21" s="129">
        <f>C21/B21*100</f>
        <v>39.191919191919197</v>
      </c>
    </row>
    <row r="22" spans="1:4">
      <c r="A22" s="14" t="s">
        <v>5</v>
      </c>
      <c r="B22" s="11">
        <v>0</v>
      </c>
      <c r="C22" s="40">
        <v>0</v>
      </c>
      <c r="D22" s="107" t="s">
        <v>86</v>
      </c>
    </row>
    <row r="23" spans="1:4">
      <c r="A23" s="14" t="s">
        <v>19</v>
      </c>
      <c r="B23" s="11">
        <f>B24+B31+B32</f>
        <v>681215.2</v>
      </c>
      <c r="C23" s="11">
        <f>C24+C31+C32</f>
        <v>309839.5</v>
      </c>
      <c r="D23" s="12">
        <f t="shared" ref="D23:D30" si="2">C23/B23*100</f>
        <v>45.483350929339217</v>
      </c>
    </row>
    <row r="24" spans="1:4" ht="27" customHeight="1">
      <c r="A24" s="19" t="s">
        <v>25</v>
      </c>
      <c r="B24" s="13">
        <v>678215.2</v>
      </c>
      <c r="C24" s="13">
        <v>308805.5</v>
      </c>
      <c r="D24" s="16">
        <f t="shared" si="2"/>
        <v>45.53208185248576</v>
      </c>
    </row>
    <row r="25" spans="1:4" ht="24">
      <c r="A25" s="15" t="s">
        <v>26</v>
      </c>
      <c r="B25" s="13">
        <v>176838</v>
      </c>
      <c r="C25" s="39">
        <v>93860.5</v>
      </c>
      <c r="D25" s="16">
        <f t="shared" si="2"/>
        <v>53.077110123389772</v>
      </c>
    </row>
    <row r="26" spans="1:4" s="116" customFormat="1" ht="24">
      <c r="A26" s="124" t="s">
        <v>27</v>
      </c>
      <c r="B26" s="123">
        <v>33058.300000000003</v>
      </c>
      <c r="C26" s="122">
        <v>16602.3</v>
      </c>
      <c r="D26" s="121">
        <f t="shared" si="2"/>
        <v>50.221275746181739</v>
      </c>
    </row>
    <row r="27" spans="1:4" ht="24">
      <c r="A27" s="15" t="s">
        <v>28</v>
      </c>
      <c r="B27" s="13">
        <v>468050.6</v>
      </c>
      <c r="C27" s="39">
        <v>198180.4</v>
      </c>
      <c r="D27" s="16">
        <f t="shared" si="2"/>
        <v>42.341661350289904</v>
      </c>
    </row>
    <row r="28" spans="1:4">
      <c r="A28" s="15" t="s">
        <v>29</v>
      </c>
      <c r="B28" s="13">
        <v>268.3</v>
      </c>
      <c r="C28" s="39">
        <v>162.30000000000001</v>
      </c>
      <c r="D28" s="16">
        <f t="shared" si="2"/>
        <v>60.491986582184119</v>
      </c>
    </row>
    <row r="29" spans="1:4" ht="24" hidden="1">
      <c r="A29" s="15" t="s">
        <v>37</v>
      </c>
      <c r="B29" s="13"/>
      <c r="C29" s="39"/>
      <c r="D29" s="16" t="e">
        <f t="shared" si="2"/>
        <v>#DIV/0!</v>
      </c>
    </row>
    <row r="30" spans="1:4" ht="25.5" hidden="1">
      <c r="A30" s="21" t="s">
        <v>36</v>
      </c>
      <c r="B30" s="13"/>
      <c r="C30" s="39"/>
      <c r="D30" s="16" t="e">
        <f t="shared" si="2"/>
        <v>#DIV/0!</v>
      </c>
    </row>
    <row r="31" spans="1:4" s="116" customFormat="1" ht="22.9" customHeight="1">
      <c r="A31" s="128" t="s">
        <v>50</v>
      </c>
      <c r="B31" s="123">
        <v>3000</v>
      </c>
      <c r="C31" s="122">
        <v>1062.4000000000001</v>
      </c>
      <c r="D31" s="121">
        <f>C31/B31*100</f>
        <v>35.413333333333334</v>
      </c>
    </row>
    <row r="32" spans="1:4" s="116" customFormat="1" ht="37.5" customHeight="1">
      <c r="A32" s="127" t="s">
        <v>51</v>
      </c>
      <c r="B32" s="123"/>
      <c r="C32" s="122">
        <v>-28.4</v>
      </c>
      <c r="D32" s="121"/>
    </row>
    <row r="33" spans="1:4" ht="16.5" customHeight="1">
      <c r="A33" s="14" t="s">
        <v>30</v>
      </c>
      <c r="B33" s="11">
        <f>B7+B23</f>
        <v>779546.2</v>
      </c>
      <c r="C33" s="38">
        <f>C7+C23</f>
        <v>351391.6</v>
      </c>
      <c r="D33" s="12">
        <f>C33/B33*100</f>
        <v>45.076430364229857</v>
      </c>
    </row>
    <row r="34" spans="1:4" ht="16.5" customHeight="1">
      <c r="A34" s="14"/>
      <c r="B34" s="18"/>
      <c r="C34" s="41"/>
      <c r="D34" s="12"/>
    </row>
    <row r="35" spans="1:4" ht="16.5" customHeight="1">
      <c r="A35" s="14" t="s">
        <v>31</v>
      </c>
      <c r="B35" s="18"/>
      <c r="C35" s="41"/>
      <c r="D35" s="12"/>
    </row>
    <row r="36" spans="1:4">
      <c r="A36" s="19" t="s">
        <v>15</v>
      </c>
      <c r="B36" s="108">
        <v>34059.300000000003</v>
      </c>
      <c r="C36" s="108">
        <v>17738.2</v>
      </c>
      <c r="D36" s="16">
        <f t="shared" ref="D36:D49" si="3">C36/B36*100</f>
        <v>52.080342226645882</v>
      </c>
    </row>
    <row r="37" spans="1:4">
      <c r="A37" s="19" t="s">
        <v>40</v>
      </c>
      <c r="B37" s="109">
        <v>1097</v>
      </c>
      <c r="C37" s="109">
        <v>195.4</v>
      </c>
      <c r="D37" s="16">
        <f t="shared" si="3"/>
        <v>17.812215132178668</v>
      </c>
    </row>
    <row r="38" spans="1:4" ht="24.6" customHeight="1">
      <c r="A38" s="19" t="s">
        <v>16</v>
      </c>
      <c r="B38" s="108">
        <v>1600</v>
      </c>
      <c r="C38" s="108">
        <v>725.7</v>
      </c>
      <c r="D38" s="16">
        <f t="shared" si="3"/>
        <v>45.356250000000003</v>
      </c>
    </row>
    <row r="39" spans="1:4">
      <c r="A39" s="110" t="s">
        <v>17</v>
      </c>
      <c r="B39" s="108">
        <v>7859.7</v>
      </c>
      <c r="C39" s="108">
        <v>2682.1</v>
      </c>
      <c r="D39" s="16">
        <f t="shared" si="3"/>
        <v>34.124712139140172</v>
      </c>
    </row>
    <row r="40" spans="1:4" ht="12.75" customHeight="1">
      <c r="A40" s="110" t="s">
        <v>6</v>
      </c>
      <c r="B40" s="108">
        <v>11832.8</v>
      </c>
      <c r="C40" s="108">
        <v>3806</v>
      </c>
      <c r="D40" s="16">
        <f t="shared" si="3"/>
        <v>32.164829964167403</v>
      </c>
    </row>
    <row r="41" spans="1:4">
      <c r="A41" s="19" t="s">
        <v>7</v>
      </c>
      <c r="B41" s="108">
        <v>351053.9</v>
      </c>
      <c r="C41" s="108">
        <v>160391.79999999999</v>
      </c>
      <c r="D41" s="16">
        <f t="shared" si="3"/>
        <v>45.688653508763174</v>
      </c>
    </row>
    <row r="42" spans="1:4">
      <c r="A42" s="111" t="s">
        <v>41</v>
      </c>
      <c r="B42" s="108">
        <v>54266.3</v>
      </c>
      <c r="C42" s="108">
        <v>29559.5</v>
      </c>
      <c r="D42" s="16">
        <f t="shared" si="3"/>
        <v>54.471191144411904</v>
      </c>
    </row>
    <row r="43" spans="1:4">
      <c r="A43" s="19" t="s">
        <v>42</v>
      </c>
      <c r="B43" s="108">
        <v>8205.4</v>
      </c>
      <c r="C43" s="108">
        <v>2055.5</v>
      </c>
      <c r="D43" s="16">
        <f t="shared" si="3"/>
        <v>25.050576449655104</v>
      </c>
    </row>
    <row r="44" spans="1:4">
      <c r="A44" s="19" t="s">
        <v>8</v>
      </c>
      <c r="B44" s="108">
        <v>259283.4</v>
      </c>
      <c r="C44" s="108">
        <v>106561.2</v>
      </c>
      <c r="D44" s="16">
        <f t="shared" si="3"/>
        <v>41.098350299324984</v>
      </c>
    </row>
    <row r="45" spans="1:4">
      <c r="A45" s="19" t="s">
        <v>43</v>
      </c>
      <c r="B45" s="109">
        <v>250</v>
      </c>
      <c r="C45" s="109">
        <v>219.8</v>
      </c>
      <c r="D45" s="16">
        <f t="shared" si="3"/>
        <v>87.920000000000016</v>
      </c>
    </row>
    <row r="46" spans="1:4">
      <c r="A46" s="19" t="s">
        <v>44</v>
      </c>
      <c r="B46" s="109">
        <v>1245.4000000000001</v>
      </c>
      <c r="C46" s="109">
        <v>883.2</v>
      </c>
      <c r="D46" s="16">
        <f t="shared" si="3"/>
        <v>70.916974466035015</v>
      </c>
    </row>
    <row r="47" spans="1:4" ht="24">
      <c r="A47" s="19" t="s">
        <v>45</v>
      </c>
      <c r="B47" s="109">
        <v>100</v>
      </c>
      <c r="C47" s="109">
        <v>22.4</v>
      </c>
      <c r="D47" s="16">
        <f t="shared" si="3"/>
        <v>22.4</v>
      </c>
    </row>
    <row r="48" spans="1:4">
      <c r="A48" s="56" t="s">
        <v>48</v>
      </c>
      <c r="B48" s="126">
        <f>B49+B50</f>
        <v>51103</v>
      </c>
      <c r="C48" s="126">
        <f>C49+C50</f>
        <v>17350.8</v>
      </c>
      <c r="D48" s="125">
        <f t="shared" si="3"/>
        <v>33.95260552218069</v>
      </c>
    </row>
    <row r="49" spans="1:4" s="116" customFormat="1" ht="15.75" customHeight="1">
      <c r="A49" s="15" t="s">
        <v>35</v>
      </c>
      <c r="B49" s="13">
        <v>47023</v>
      </c>
      <c r="C49" s="39">
        <v>17350.8</v>
      </c>
      <c r="D49" s="16">
        <f t="shared" si="3"/>
        <v>36.898539012823512</v>
      </c>
    </row>
    <row r="50" spans="1:4">
      <c r="A50" s="124" t="s">
        <v>47</v>
      </c>
      <c r="B50" s="123">
        <v>4080</v>
      </c>
      <c r="C50" s="122"/>
      <c r="D50" s="121"/>
    </row>
    <row r="51" spans="1:4" s="116" customFormat="1" ht="15.75" customHeight="1">
      <c r="A51" s="14" t="s">
        <v>32</v>
      </c>
      <c r="B51" s="11">
        <f>B36+B37+B38+B39+B40+B41+B42+B43+B44+B45+B46+B47+B48</f>
        <v>781956.20000000007</v>
      </c>
      <c r="C51" s="11">
        <f>C36+C37+C38+C39+C40+C41+C42+C43+C44+C45+C46+C47+C48</f>
        <v>342191.6</v>
      </c>
      <c r="D51" s="12">
        <f>C51/B51*100</f>
        <v>43.760967685913862</v>
      </c>
    </row>
    <row r="52" spans="1:4" s="116" customFormat="1" ht="14.25" customHeight="1">
      <c r="A52" s="23" t="s">
        <v>87</v>
      </c>
      <c r="B52" s="13"/>
      <c r="C52" s="43">
        <f>C33-C51</f>
        <v>9200</v>
      </c>
      <c r="D52" s="12"/>
    </row>
    <row r="53" spans="1:4">
      <c r="A53" s="24"/>
      <c r="B53" s="25" t="s">
        <v>49</v>
      </c>
      <c r="C53" s="48"/>
      <c r="D53" s="26"/>
    </row>
    <row r="54" spans="1:4" ht="21.75" customHeight="1">
      <c r="A54" s="27"/>
      <c r="B54" s="28"/>
      <c r="C54" s="49"/>
      <c r="D54" s="29"/>
    </row>
    <row r="55" spans="1:4" ht="14.25" customHeight="1">
      <c r="A55" s="9" t="s">
        <v>34</v>
      </c>
      <c r="B55" s="50">
        <f>B56</f>
        <v>2410000</v>
      </c>
      <c r="C55" s="50">
        <f>C56+C68</f>
        <v>-9200061.5799999833</v>
      </c>
      <c r="D55" s="30"/>
    </row>
    <row r="56" spans="1:4" ht="21.6" customHeight="1">
      <c r="A56" s="171" t="s">
        <v>94</v>
      </c>
      <c r="B56" s="31">
        <f>B57+B62</f>
        <v>2410000</v>
      </c>
      <c r="C56" s="31">
        <f>C57+C62</f>
        <v>-150000</v>
      </c>
      <c r="D56" s="30"/>
    </row>
    <row r="57" spans="1:4" ht="28.15" customHeight="1">
      <c r="A57" s="56" t="s">
        <v>111</v>
      </c>
      <c r="B57" s="31">
        <f>B58+B60</f>
        <v>1606000</v>
      </c>
      <c r="C57" s="31"/>
      <c r="D57" s="30"/>
    </row>
    <row r="58" spans="1:4" ht="35.25" customHeight="1">
      <c r="A58" s="37" t="s">
        <v>112</v>
      </c>
      <c r="B58" s="33">
        <v>2410000</v>
      </c>
      <c r="C58" s="51"/>
      <c r="D58" s="120"/>
    </row>
    <row r="59" spans="1:4" ht="15" customHeight="1">
      <c r="A59" s="10" t="s">
        <v>113</v>
      </c>
      <c r="B59" s="33">
        <v>2410000</v>
      </c>
      <c r="C59" s="52"/>
      <c r="D59" s="117"/>
    </row>
    <row r="60" spans="1:4" s="118" customFormat="1" ht="27" customHeight="1">
      <c r="A60" s="10" t="s">
        <v>114</v>
      </c>
      <c r="B60" s="33">
        <v>-804000</v>
      </c>
      <c r="C60" s="53"/>
      <c r="D60" s="117"/>
    </row>
    <row r="61" spans="1:4" s="118" customFormat="1" ht="27" customHeight="1">
      <c r="A61" s="37" t="s">
        <v>115</v>
      </c>
      <c r="B61" s="33">
        <v>-804000</v>
      </c>
      <c r="C61" s="173"/>
      <c r="D61" s="117"/>
    </row>
    <row r="62" spans="1:4" s="116" customFormat="1" ht="27" customHeight="1">
      <c r="A62" s="10" t="s">
        <v>95</v>
      </c>
      <c r="B62" s="172">
        <v>804000</v>
      </c>
      <c r="C62" s="173">
        <v>-150000</v>
      </c>
      <c r="D62" s="117"/>
    </row>
    <row r="63" spans="1:4" s="118" customFormat="1" ht="35.25" customHeight="1">
      <c r="A63" s="10" t="s">
        <v>96</v>
      </c>
      <c r="B63" s="172">
        <f>B64+B66</f>
        <v>804000</v>
      </c>
      <c r="C63" s="172">
        <f>C64+C66</f>
        <v>-150000</v>
      </c>
      <c r="D63" s="117"/>
    </row>
    <row r="64" spans="1:4" s="118" customFormat="1" ht="35.25" customHeight="1">
      <c r="A64" s="10" t="s">
        <v>116</v>
      </c>
      <c r="B64" s="33">
        <v>150000000</v>
      </c>
      <c r="C64" s="33"/>
      <c r="D64" s="117"/>
    </row>
    <row r="65" spans="1:5" s="118" customFormat="1" ht="36" customHeight="1">
      <c r="A65" s="10" t="s">
        <v>98</v>
      </c>
      <c r="B65" s="33">
        <v>150000000</v>
      </c>
      <c r="C65" s="52"/>
      <c r="D65" s="117"/>
      <c r="E65" s="119"/>
    </row>
    <row r="66" spans="1:5" s="118" customFormat="1" ht="27" customHeight="1">
      <c r="A66" s="37" t="s">
        <v>99</v>
      </c>
      <c r="B66" s="33">
        <v>-149196000</v>
      </c>
      <c r="C66" s="173">
        <v>-150000</v>
      </c>
      <c r="D66" s="117"/>
    </row>
    <row r="67" spans="1:5" s="118" customFormat="1" ht="27" customHeight="1">
      <c r="A67" s="37" t="s">
        <v>100</v>
      </c>
      <c r="B67" s="33">
        <v>-149196000</v>
      </c>
      <c r="C67" s="173">
        <v>-150000</v>
      </c>
      <c r="D67" s="117"/>
    </row>
    <row r="68" spans="1:5" s="116" customFormat="1" ht="15.75" customHeight="1">
      <c r="A68" s="64" t="s">
        <v>117</v>
      </c>
      <c r="B68" s="52">
        <f>B71+B74</f>
        <v>0</v>
      </c>
      <c r="C68" s="174">
        <f>C71+C74</f>
        <v>-9050061.5799999833</v>
      </c>
      <c r="D68" s="117"/>
    </row>
    <row r="69" spans="1:5" s="118" customFormat="1" ht="27" customHeight="1">
      <c r="A69" s="37" t="s">
        <v>102</v>
      </c>
      <c r="B69" s="54">
        <f>B70+B74</f>
        <v>0</v>
      </c>
      <c r="C69" s="175">
        <f>C70+C74</f>
        <v>-9050061.5799999833</v>
      </c>
      <c r="D69" s="117"/>
    </row>
    <row r="70" spans="1:5" s="118" customFormat="1" ht="17.25" customHeight="1">
      <c r="A70" s="37" t="s">
        <v>107</v>
      </c>
      <c r="B70" s="33">
        <v>-931956152.40999997</v>
      </c>
      <c r="C70" s="175">
        <v>-353372039.68000001</v>
      </c>
      <c r="D70" s="117"/>
    </row>
    <row r="71" spans="1:5" s="118" customFormat="1" ht="15" customHeight="1">
      <c r="A71" s="37" t="s">
        <v>108</v>
      </c>
      <c r="B71" s="33">
        <v>-931956152.40999997</v>
      </c>
      <c r="C71" s="175">
        <v>-353372039.68000001</v>
      </c>
      <c r="D71" s="117"/>
    </row>
    <row r="72" spans="1:5" s="118" customFormat="1" ht="14.25" customHeight="1">
      <c r="A72" s="37" t="s">
        <v>118</v>
      </c>
      <c r="B72" s="33">
        <v>-931956152.40999997</v>
      </c>
      <c r="C72" s="175">
        <v>-353372039.68000001</v>
      </c>
      <c r="D72" s="117"/>
    </row>
    <row r="73" spans="1:5" s="118" customFormat="1" ht="27" customHeight="1">
      <c r="A73" s="37" t="s">
        <v>110</v>
      </c>
      <c r="B73" s="33">
        <v>-931956152.40999997</v>
      </c>
      <c r="C73" s="175">
        <v>-353372039.68000001</v>
      </c>
      <c r="D73"/>
    </row>
    <row r="74" spans="1:5" s="116" customFormat="1" ht="16.5" customHeight="1">
      <c r="A74" s="37" t="s">
        <v>107</v>
      </c>
      <c r="B74" s="33">
        <v>931956152.40999997</v>
      </c>
      <c r="C74" s="175">
        <v>344321978.10000002</v>
      </c>
      <c r="D74"/>
    </row>
    <row r="75" spans="1:5">
      <c r="A75" s="37" t="s">
        <v>108</v>
      </c>
      <c r="B75" s="33">
        <v>931956152.40999997</v>
      </c>
      <c r="C75" s="175">
        <v>344321978.10000002</v>
      </c>
    </row>
    <row r="76" spans="1:5">
      <c r="A76" s="37" t="s">
        <v>119</v>
      </c>
      <c r="B76" s="33">
        <v>931956152.40999997</v>
      </c>
      <c r="C76" s="175">
        <v>344321978.10000002</v>
      </c>
    </row>
    <row r="77" spans="1:5" ht="24">
      <c r="A77" s="37" t="s">
        <v>110</v>
      </c>
      <c r="B77" s="33">
        <v>931956152.40999997</v>
      </c>
      <c r="C77" s="175">
        <v>344321978.10000002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G14" sqref="G14"/>
    </sheetView>
  </sheetViews>
  <sheetFormatPr defaultRowHeight="15"/>
  <cols>
    <col min="1" max="1" width="43.5703125" style="168" customWidth="1"/>
    <col min="2" max="2" width="12.7109375" style="135" customWidth="1"/>
    <col min="3" max="3" width="15.28515625" style="135" customWidth="1"/>
    <col min="4" max="4" width="18.28515625" style="135" customWidth="1"/>
    <col min="5" max="5" width="10.42578125" style="135" customWidth="1"/>
    <col min="6" max="16384" width="9.140625" style="135"/>
  </cols>
  <sheetData>
    <row r="1" spans="1:5" ht="15.75">
      <c r="A1" s="197" t="s">
        <v>54</v>
      </c>
      <c r="B1" s="198"/>
      <c r="C1" s="198"/>
      <c r="D1" s="198"/>
      <c r="E1" s="134"/>
    </row>
    <row r="2" spans="1:5" ht="15.75">
      <c r="A2" s="199" t="s">
        <v>122</v>
      </c>
      <c r="B2" s="200"/>
      <c r="C2" s="200"/>
      <c r="D2" s="200"/>
      <c r="E2" s="134"/>
    </row>
    <row r="3" spans="1:5" ht="15.75">
      <c r="A3" s="201" t="s">
        <v>89</v>
      </c>
      <c r="B3" s="200"/>
      <c r="C3" s="200"/>
      <c r="D3" s="200"/>
      <c r="E3" s="134"/>
    </row>
    <row r="4" spans="1:5" ht="15.75" thickBot="1">
      <c r="A4" s="136"/>
      <c r="B4" s="137"/>
      <c r="C4" s="138"/>
      <c r="D4" s="134" t="s">
        <v>90</v>
      </c>
      <c r="E4" s="134"/>
    </row>
    <row r="5" spans="1:5" ht="15.75" thickBot="1">
      <c r="A5" s="139" t="s">
        <v>2</v>
      </c>
      <c r="B5" s="140" t="s">
        <v>38</v>
      </c>
      <c r="C5" s="141" t="s">
        <v>39</v>
      </c>
      <c r="D5" s="142" t="s">
        <v>20</v>
      </c>
      <c r="E5" s="143"/>
    </row>
    <row r="6" spans="1:5" ht="15.75" thickBot="1">
      <c r="A6" s="144">
        <v>1</v>
      </c>
      <c r="B6" s="145">
        <v>2</v>
      </c>
      <c r="C6" s="146">
        <v>3</v>
      </c>
      <c r="D6" s="147">
        <v>4</v>
      </c>
      <c r="E6" s="134"/>
    </row>
    <row r="7" spans="1:5" ht="18" customHeight="1">
      <c r="A7" s="148" t="s">
        <v>21</v>
      </c>
      <c r="B7" s="149">
        <f>B8+B10+B11+B13+B14+B15+B17+B18+B19+B20</f>
        <v>98331</v>
      </c>
      <c r="C7" s="149">
        <f>C8+C10+C11+C13+C14+C15+C17+C18+C19+C20</f>
        <v>50250.17</v>
      </c>
      <c r="D7" s="150">
        <f>C7/B7*100</f>
        <v>51.103080412077574</v>
      </c>
      <c r="E7" s="151"/>
    </row>
    <row r="8" spans="1:5">
      <c r="A8" s="152" t="s">
        <v>18</v>
      </c>
      <c r="B8" s="153">
        <f>B9</f>
        <v>59370</v>
      </c>
      <c r="C8" s="153">
        <f>C9</f>
        <v>28230.02</v>
      </c>
      <c r="D8" s="150">
        <f t="shared" ref="D8:D45" si="0">C8/B8*100</f>
        <v>47.549300993767893</v>
      </c>
      <c r="E8" s="134"/>
    </row>
    <row r="9" spans="1:5">
      <c r="A9" s="154" t="s">
        <v>1</v>
      </c>
      <c r="B9" s="155">
        <v>59370</v>
      </c>
      <c r="C9" s="156">
        <v>28230.02</v>
      </c>
      <c r="D9" s="157">
        <f t="shared" si="0"/>
        <v>47.549300993767893</v>
      </c>
      <c r="E9" s="134"/>
    </row>
    <row r="10" spans="1:5">
      <c r="A10" s="152" t="s">
        <v>3</v>
      </c>
      <c r="B10" s="149">
        <v>8577.2000000000007</v>
      </c>
      <c r="C10" s="159">
        <v>5346.7</v>
      </c>
      <c r="D10" s="150">
        <f t="shared" si="0"/>
        <v>62.336193629622713</v>
      </c>
      <c r="E10" s="134"/>
    </row>
    <row r="11" spans="1:5">
      <c r="A11" s="152" t="s">
        <v>4</v>
      </c>
      <c r="B11" s="149">
        <f>B12</f>
        <v>329.3</v>
      </c>
      <c r="C11" s="149">
        <f>C12</f>
        <v>-93.75</v>
      </c>
      <c r="D11" s="150">
        <f t="shared" si="0"/>
        <v>-28.469480716671725</v>
      </c>
      <c r="E11" s="134"/>
    </row>
    <row r="12" spans="1:5">
      <c r="A12" s="154" t="s">
        <v>10</v>
      </c>
      <c r="B12" s="155">
        <v>329.3</v>
      </c>
      <c r="C12" s="158">
        <v>-93.75</v>
      </c>
      <c r="D12" s="157">
        <f t="shared" si="0"/>
        <v>-28.469480716671725</v>
      </c>
      <c r="E12" s="134"/>
    </row>
    <row r="13" spans="1:5">
      <c r="A13" s="152" t="s">
        <v>22</v>
      </c>
      <c r="B13" s="149">
        <v>2410</v>
      </c>
      <c r="C13" s="160">
        <v>1515</v>
      </c>
      <c r="D13" s="150">
        <f t="shared" si="0"/>
        <v>62.863070539419084</v>
      </c>
    </row>
    <row r="14" spans="1:5" ht="36">
      <c r="A14" s="152" t="s">
        <v>46</v>
      </c>
      <c r="B14" s="149">
        <v>20185</v>
      </c>
      <c r="C14" s="160">
        <v>11007.6</v>
      </c>
      <c r="D14" s="150">
        <f t="shared" si="0"/>
        <v>54.533564528114944</v>
      </c>
    </row>
    <row r="15" spans="1:5" ht="24">
      <c r="A15" s="152" t="s">
        <v>11</v>
      </c>
      <c r="B15" s="149">
        <f>B16</f>
        <v>214.5</v>
      </c>
      <c r="C15" s="149">
        <f>C16</f>
        <v>214.4</v>
      </c>
      <c r="D15" s="150">
        <f t="shared" si="0"/>
        <v>99.953379953379951</v>
      </c>
    </row>
    <row r="16" spans="1:5">
      <c r="A16" s="154" t="s">
        <v>12</v>
      </c>
      <c r="B16" s="155">
        <v>214.5</v>
      </c>
      <c r="C16" s="158">
        <v>214.4</v>
      </c>
      <c r="D16" s="157">
        <f t="shared" si="0"/>
        <v>99.953379953379951</v>
      </c>
    </row>
    <row r="17" spans="1:4" ht="24">
      <c r="A17" s="152" t="s">
        <v>13</v>
      </c>
      <c r="B17" s="149">
        <v>3255</v>
      </c>
      <c r="C17" s="160">
        <v>1872.7</v>
      </c>
      <c r="D17" s="150">
        <f t="shared" si="0"/>
        <v>57.533026113671283</v>
      </c>
    </row>
    <row r="18" spans="1:4" ht="24">
      <c r="A18" s="152" t="s">
        <v>23</v>
      </c>
      <c r="B18" s="149">
        <v>3000</v>
      </c>
      <c r="C18" s="159">
        <v>1711.7</v>
      </c>
      <c r="D18" s="150" t="s">
        <v>86</v>
      </c>
    </row>
    <row r="19" spans="1:4">
      <c r="A19" s="152" t="s">
        <v>24</v>
      </c>
      <c r="B19" s="149">
        <v>990</v>
      </c>
      <c r="C19" s="159">
        <v>454.9</v>
      </c>
      <c r="D19" s="150">
        <f t="shared" si="0"/>
        <v>45.949494949494948</v>
      </c>
    </row>
    <row r="20" spans="1:4">
      <c r="A20" s="152" t="s">
        <v>5</v>
      </c>
      <c r="B20" s="149">
        <v>0</v>
      </c>
      <c r="C20" s="159">
        <v>-9.1</v>
      </c>
      <c r="D20" s="150" t="s">
        <v>86</v>
      </c>
    </row>
    <row r="21" spans="1:4">
      <c r="A21" s="152" t="s">
        <v>19</v>
      </c>
      <c r="B21" s="149">
        <f>B22+B27+B28</f>
        <v>681215.2</v>
      </c>
      <c r="C21" s="149">
        <f>C22+C27+C28</f>
        <v>386255.60000000003</v>
      </c>
      <c r="D21" s="150">
        <f t="shared" si="0"/>
        <v>56.700966155775745</v>
      </c>
    </row>
    <row r="22" spans="1:4" ht="36">
      <c r="A22" s="154" t="s">
        <v>25</v>
      </c>
      <c r="B22" s="155">
        <v>678215.2</v>
      </c>
      <c r="C22" s="155">
        <v>385226.9</v>
      </c>
      <c r="D22" s="157">
        <f t="shared" si="0"/>
        <v>56.800098257898092</v>
      </c>
    </row>
    <row r="23" spans="1:4" ht="24">
      <c r="A23" s="154" t="s">
        <v>26</v>
      </c>
      <c r="B23" s="155">
        <v>176838</v>
      </c>
      <c r="C23" s="158">
        <v>117780.5</v>
      </c>
      <c r="D23" s="157">
        <f t="shared" si="0"/>
        <v>66.603614607720061</v>
      </c>
    </row>
    <row r="24" spans="1:4" ht="24">
      <c r="A24" s="154" t="s">
        <v>27</v>
      </c>
      <c r="B24" s="155">
        <v>33058.300000000003</v>
      </c>
      <c r="C24" s="158">
        <v>17282.7</v>
      </c>
      <c r="D24" s="157">
        <f t="shared" si="0"/>
        <v>52.279457806360277</v>
      </c>
    </row>
    <row r="25" spans="1:4" ht="24">
      <c r="A25" s="154" t="s">
        <v>28</v>
      </c>
      <c r="B25" s="155">
        <v>468050.6</v>
      </c>
      <c r="C25" s="158">
        <v>250001.4</v>
      </c>
      <c r="D25" s="157">
        <f t="shared" si="0"/>
        <v>53.413327533390621</v>
      </c>
    </row>
    <row r="26" spans="1:4">
      <c r="A26" s="154" t="s">
        <v>29</v>
      </c>
      <c r="B26" s="155">
        <v>268.39999999999998</v>
      </c>
      <c r="C26" s="158">
        <v>162.30000000000001</v>
      </c>
      <c r="D26" s="157">
        <f t="shared" si="0"/>
        <v>60.469448584202688</v>
      </c>
    </row>
    <row r="27" spans="1:4">
      <c r="A27" s="154" t="s">
        <v>91</v>
      </c>
      <c r="B27" s="155">
        <v>3000</v>
      </c>
      <c r="C27" s="158">
        <v>1062.4000000000001</v>
      </c>
      <c r="D27" s="157">
        <f t="shared" si="0"/>
        <v>35.413333333333334</v>
      </c>
    </row>
    <row r="28" spans="1:4" ht="48">
      <c r="A28" s="154" t="s">
        <v>92</v>
      </c>
      <c r="B28" s="155"/>
      <c r="C28" s="158">
        <v>-33.700000000000003</v>
      </c>
      <c r="D28" s="157"/>
    </row>
    <row r="29" spans="1:4">
      <c r="A29" s="152" t="s">
        <v>30</v>
      </c>
      <c r="B29" s="149">
        <f>B7+B21</f>
        <v>779546.2</v>
      </c>
      <c r="C29" s="149">
        <f>C7+C21</f>
        <v>436505.77</v>
      </c>
      <c r="D29" s="150">
        <f t="shared" si="0"/>
        <v>55.994855725035933</v>
      </c>
    </row>
    <row r="30" spans="1:4">
      <c r="A30" s="190"/>
      <c r="B30" s="191"/>
      <c r="C30" s="191"/>
      <c r="D30" s="192"/>
    </row>
    <row r="31" spans="1:4">
      <c r="A31" s="152" t="s">
        <v>15</v>
      </c>
      <c r="B31" s="160">
        <f>SUM(B32:B38)</f>
        <v>34059.339999999997</v>
      </c>
      <c r="C31" s="160">
        <f>SUM(C32:C38)</f>
        <v>21341.7</v>
      </c>
      <c r="D31" s="150">
        <f t="shared" si="0"/>
        <v>62.660345150551954</v>
      </c>
    </row>
    <row r="32" spans="1:4" ht="30" customHeight="1">
      <c r="A32" s="154" t="s">
        <v>57</v>
      </c>
      <c r="B32" s="156">
        <v>464</v>
      </c>
      <c r="C32" s="158">
        <v>327.8</v>
      </c>
      <c r="D32" s="157">
        <f t="shared" si="0"/>
        <v>70.646551724137936</v>
      </c>
    </row>
    <row r="33" spans="1:4" ht="36" customHeight="1">
      <c r="A33" s="154" t="s">
        <v>58</v>
      </c>
      <c r="B33" s="156">
        <v>615</v>
      </c>
      <c r="C33" s="158">
        <v>458.1</v>
      </c>
      <c r="D33" s="157">
        <f t="shared" si="0"/>
        <v>74.487804878048777</v>
      </c>
    </row>
    <row r="34" spans="1:4" ht="41.25" customHeight="1">
      <c r="A34" s="154" t="s">
        <v>59</v>
      </c>
      <c r="B34" s="156">
        <v>10245.36</v>
      </c>
      <c r="C34" s="158">
        <v>7851.2</v>
      </c>
      <c r="D34" s="157">
        <f t="shared" si="0"/>
        <v>76.631763061522477</v>
      </c>
    </row>
    <row r="35" spans="1:4">
      <c r="A35" s="154" t="s">
        <v>60</v>
      </c>
      <c r="B35" s="156">
        <v>9.3000000000000007</v>
      </c>
      <c r="C35" s="158">
        <v>0</v>
      </c>
      <c r="D35" s="157">
        <f t="shared" si="0"/>
        <v>0</v>
      </c>
    </row>
    <row r="36" spans="1:4" ht="36">
      <c r="A36" s="154" t="s">
        <v>61</v>
      </c>
      <c r="B36" s="156">
        <v>299</v>
      </c>
      <c r="C36" s="158">
        <v>80.599999999999994</v>
      </c>
      <c r="D36" s="157">
        <f t="shared" si="0"/>
        <v>26.956521739130434</v>
      </c>
    </row>
    <row r="37" spans="1:4">
      <c r="A37" s="154" t="s">
        <v>62</v>
      </c>
      <c r="B37" s="156">
        <v>500</v>
      </c>
      <c r="C37" s="158">
        <v>0</v>
      </c>
      <c r="D37" s="157">
        <f t="shared" si="0"/>
        <v>0</v>
      </c>
    </row>
    <row r="38" spans="1:4">
      <c r="A38" s="154" t="s">
        <v>63</v>
      </c>
      <c r="B38" s="156">
        <v>21926.68</v>
      </c>
      <c r="C38" s="158">
        <v>12624</v>
      </c>
      <c r="D38" s="157">
        <f t="shared" si="0"/>
        <v>57.573695607360534</v>
      </c>
    </row>
    <row r="39" spans="1:4">
      <c r="A39" s="152" t="s">
        <v>40</v>
      </c>
      <c r="B39" s="149">
        <f>B40</f>
        <v>1097</v>
      </c>
      <c r="C39" s="149">
        <f>C40</f>
        <v>195.4</v>
      </c>
      <c r="D39" s="150">
        <f t="shared" si="0"/>
        <v>17.812215132178668</v>
      </c>
    </row>
    <row r="40" spans="1:4">
      <c r="A40" s="154" t="s">
        <v>64</v>
      </c>
      <c r="B40" s="155">
        <v>1097</v>
      </c>
      <c r="C40" s="158">
        <v>195.4</v>
      </c>
      <c r="D40" s="150">
        <f t="shared" si="0"/>
        <v>17.812215132178668</v>
      </c>
    </row>
    <row r="41" spans="1:4" ht="24">
      <c r="A41" s="152" t="s">
        <v>16</v>
      </c>
      <c r="B41" s="160">
        <f>B42</f>
        <v>1556</v>
      </c>
      <c r="C41" s="160">
        <f>C42</f>
        <v>1031.4000000000001</v>
      </c>
      <c r="D41" s="150">
        <f t="shared" si="0"/>
        <v>66.285347043701805</v>
      </c>
    </row>
    <row r="42" spans="1:4" ht="36">
      <c r="A42" s="154" t="s">
        <v>65</v>
      </c>
      <c r="B42" s="156">
        <v>1556</v>
      </c>
      <c r="C42" s="158">
        <v>1031.4000000000001</v>
      </c>
      <c r="D42" s="157">
        <f t="shared" si="0"/>
        <v>66.285347043701805</v>
      </c>
    </row>
    <row r="43" spans="1:4">
      <c r="A43" s="152" t="s">
        <v>17</v>
      </c>
      <c r="B43" s="160">
        <f>SUM(B44:B47)</f>
        <v>7859.8</v>
      </c>
      <c r="C43" s="160">
        <f>SUM(C44:C47)</f>
        <v>2783.47</v>
      </c>
      <c r="D43" s="150">
        <f t="shared" si="0"/>
        <v>35.414005445431179</v>
      </c>
    </row>
    <row r="44" spans="1:4">
      <c r="A44" s="154" t="s">
        <v>93</v>
      </c>
      <c r="B44" s="156">
        <v>4755.7</v>
      </c>
      <c r="C44" s="158">
        <v>1629.1</v>
      </c>
      <c r="D44" s="157">
        <f t="shared" si="0"/>
        <v>34.255735222995568</v>
      </c>
    </row>
    <row r="45" spans="1:4">
      <c r="A45" s="154" t="s">
        <v>66</v>
      </c>
      <c r="B45" s="156">
        <v>1592.43</v>
      </c>
      <c r="C45" s="158">
        <v>788.87</v>
      </c>
      <c r="D45" s="157">
        <f t="shared" si="0"/>
        <v>49.538755235708948</v>
      </c>
    </row>
    <row r="46" spans="1:4">
      <c r="A46" s="154" t="s">
        <v>67</v>
      </c>
      <c r="B46" s="156">
        <v>1351.67</v>
      </c>
      <c r="C46" s="158">
        <v>365.5</v>
      </c>
      <c r="D46" s="157">
        <f t="shared" ref="D46:D74" si="1">C46/B46*100</f>
        <v>27.040623820903033</v>
      </c>
    </row>
    <row r="47" spans="1:4">
      <c r="A47" s="154" t="s">
        <v>68</v>
      </c>
      <c r="B47" s="156">
        <v>160</v>
      </c>
      <c r="C47" s="158"/>
      <c r="D47" s="157">
        <f t="shared" si="1"/>
        <v>0</v>
      </c>
    </row>
    <row r="48" spans="1:4">
      <c r="A48" s="152" t="s">
        <v>6</v>
      </c>
      <c r="B48" s="160">
        <f>SUM(B49:B50)</f>
        <v>11832.8</v>
      </c>
      <c r="C48" s="160">
        <f>SUM(C49:C50)</f>
        <v>4275.46</v>
      </c>
      <c r="D48" s="150">
        <f t="shared" si="1"/>
        <v>36.132276384287742</v>
      </c>
    </row>
    <row r="49" spans="1:4">
      <c r="A49" s="154" t="s">
        <v>69</v>
      </c>
      <c r="B49" s="156">
        <v>132.80000000000001</v>
      </c>
      <c r="C49" s="158">
        <v>2.5</v>
      </c>
      <c r="D49" s="157">
        <f t="shared" si="1"/>
        <v>1.8825301204819276</v>
      </c>
    </row>
    <row r="50" spans="1:4">
      <c r="A50" s="154" t="s">
        <v>70</v>
      </c>
      <c r="B50" s="156">
        <v>11700</v>
      </c>
      <c r="C50" s="158">
        <v>4272.96</v>
      </c>
      <c r="D50" s="157">
        <f t="shared" si="1"/>
        <v>36.521025641025638</v>
      </c>
    </row>
    <row r="51" spans="1:4">
      <c r="A51" s="152" t="s">
        <v>7</v>
      </c>
      <c r="B51" s="160">
        <f>SUM(B52:B55)</f>
        <v>351050.02999999997</v>
      </c>
      <c r="C51" s="160">
        <f>SUM(C52:C55)</f>
        <v>203404.9</v>
      </c>
      <c r="D51" s="150">
        <f t="shared" si="1"/>
        <v>57.941855182294113</v>
      </c>
    </row>
    <row r="52" spans="1:4">
      <c r="A52" s="154" t="s">
        <v>71</v>
      </c>
      <c r="B52" s="156">
        <v>131719.79999999999</v>
      </c>
      <c r="C52" s="158">
        <v>67730.3</v>
      </c>
      <c r="D52" s="157">
        <f t="shared" si="1"/>
        <v>51.419983935596626</v>
      </c>
    </row>
    <row r="53" spans="1:4">
      <c r="A53" s="154" t="s">
        <v>72</v>
      </c>
      <c r="B53" s="156">
        <v>204521.66</v>
      </c>
      <c r="C53" s="158">
        <v>125182.2</v>
      </c>
      <c r="D53" s="157">
        <f t="shared" si="1"/>
        <v>61.20730684466379</v>
      </c>
    </row>
    <row r="54" spans="1:4">
      <c r="A54" s="154" t="s">
        <v>73</v>
      </c>
      <c r="B54" s="156">
        <v>2122.92</v>
      </c>
      <c r="C54" s="158">
        <v>1637.1</v>
      </c>
      <c r="D54" s="157">
        <f t="shared" si="1"/>
        <v>77.115482448702721</v>
      </c>
    </row>
    <row r="55" spans="1:4">
      <c r="A55" s="154" t="s">
        <v>74</v>
      </c>
      <c r="B55" s="156">
        <v>12685.65</v>
      </c>
      <c r="C55" s="158">
        <v>8855.2999999999993</v>
      </c>
      <c r="D55" s="157">
        <f t="shared" si="1"/>
        <v>69.805646537623218</v>
      </c>
    </row>
    <row r="56" spans="1:4">
      <c r="A56" s="152" t="s">
        <v>41</v>
      </c>
      <c r="B56" s="160">
        <f>SUM(B57:B58)</f>
        <v>54266.3</v>
      </c>
      <c r="C56" s="160">
        <f>SUM(C57:C58)</f>
        <v>35873.799999999996</v>
      </c>
      <c r="D56" s="150">
        <f t="shared" si="1"/>
        <v>66.106957725144326</v>
      </c>
    </row>
    <row r="57" spans="1:4">
      <c r="A57" s="154" t="s">
        <v>75</v>
      </c>
      <c r="B57" s="156">
        <v>51807.3</v>
      </c>
      <c r="C57" s="158">
        <v>34061.699999999997</v>
      </c>
      <c r="D57" s="157">
        <f t="shared" si="1"/>
        <v>65.746912114701971</v>
      </c>
    </row>
    <row r="58" spans="1:4">
      <c r="A58" s="154" t="s">
        <v>76</v>
      </c>
      <c r="B58" s="156">
        <v>2459</v>
      </c>
      <c r="C58" s="158">
        <v>1812.1</v>
      </c>
      <c r="D58" s="157">
        <f t="shared" si="1"/>
        <v>73.69255795038633</v>
      </c>
    </row>
    <row r="59" spans="1:4">
      <c r="A59" s="152" t="s">
        <v>42</v>
      </c>
      <c r="B59" s="160">
        <f>SUM(B60:B61)</f>
        <v>8305.4</v>
      </c>
      <c r="C59" s="160">
        <f>SUM(C60:C61)</f>
        <v>2732.2</v>
      </c>
      <c r="D59" s="150">
        <f t="shared" si="1"/>
        <v>32.896669636621958</v>
      </c>
    </row>
    <row r="60" spans="1:4">
      <c r="A60" s="154" t="s">
        <v>77</v>
      </c>
      <c r="B60" s="156">
        <v>8045.4</v>
      </c>
      <c r="C60" s="158">
        <v>2523.6999999999998</v>
      </c>
      <c r="D60" s="157">
        <f t="shared" si="1"/>
        <v>31.368235264871853</v>
      </c>
    </row>
    <row r="61" spans="1:4">
      <c r="A61" s="154" t="s">
        <v>78</v>
      </c>
      <c r="B61" s="156">
        <v>260</v>
      </c>
      <c r="C61" s="158">
        <v>208.5</v>
      </c>
      <c r="D61" s="157">
        <f t="shared" si="1"/>
        <v>80.192307692307693</v>
      </c>
    </row>
    <row r="62" spans="1:4">
      <c r="A62" s="152" t="s">
        <v>8</v>
      </c>
      <c r="B62" s="160">
        <f>B63+B64+B65+B66+B67</f>
        <v>259183.4</v>
      </c>
      <c r="C62" s="160">
        <f>C63+C64+C65+C66+C67</f>
        <v>127002.86</v>
      </c>
      <c r="D62" s="150">
        <f t="shared" si="1"/>
        <v>49.00115516657317</v>
      </c>
    </row>
    <row r="63" spans="1:4">
      <c r="A63" s="154" t="s">
        <v>79</v>
      </c>
      <c r="B63" s="156">
        <v>2600</v>
      </c>
      <c r="C63" s="158">
        <v>1132.68</v>
      </c>
      <c r="D63" s="157">
        <f t="shared" si="1"/>
        <v>43.564615384615387</v>
      </c>
    </row>
    <row r="64" spans="1:4">
      <c r="A64" s="154" t="s">
        <v>80</v>
      </c>
      <c r="B64" s="156">
        <v>50525</v>
      </c>
      <c r="C64" s="158">
        <v>25028.2</v>
      </c>
      <c r="D64" s="157">
        <f t="shared" si="1"/>
        <v>49.536269173676402</v>
      </c>
    </row>
    <row r="65" spans="1:4">
      <c r="A65" s="154" t="s">
        <v>81</v>
      </c>
      <c r="B65" s="156">
        <v>101927.4</v>
      </c>
      <c r="C65" s="158">
        <v>48900.77</v>
      </c>
      <c r="D65" s="157">
        <f t="shared" si="1"/>
        <v>47.976079052345099</v>
      </c>
    </row>
    <row r="66" spans="1:4">
      <c r="A66" s="154" t="s">
        <v>82</v>
      </c>
      <c r="B66" s="156">
        <v>95357</v>
      </c>
      <c r="C66" s="158">
        <v>47566.25</v>
      </c>
      <c r="D66" s="157">
        <f t="shared" si="1"/>
        <v>49.882284467841899</v>
      </c>
    </row>
    <row r="67" spans="1:4">
      <c r="A67" s="154" t="s">
        <v>83</v>
      </c>
      <c r="B67" s="156">
        <v>8774</v>
      </c>
      <c r="C67" s="158">
        <v>4374.96</v>
      </c>
      <c r="D67" s="157">
        <f t="shared" si="1"/>
        <v>49.862776384773191</v>
      </c>
    </row>
    <row r="68" spans="1:4">
      <c r="A68" s="152" t="s">
        <v>43</v>
      </c>
      <c r="B68" s="149">
        <v>253.8</v>
      </c>
      <c r="C68" s="149">
        <v>253.8</v>
      </c>
      <c r="D68" s="150">
        <f t="shared" si="1"/>
        <v>100</v>
      </c>
    </row>
    <row r="69" spans="1:4">
      <c r="A69" s="152" t="s">
        <v>44</v>
      </c>
      <c r="B69" s="149">
        <v>1289.3499999999999</v>
      </c>
      <c r="C69" s="149">
        <v>1046.5</v>
      </c>
      <c r="D69" s="150">
        <f t="shared" si="1"/>
        <v>81.164928064528638</v>
      </c>
    </row>
    <row r="70" spans="1:4" ht="24">
      <c r="A70" s="152" t="s">
        <v>45</v>
      </c>
      <c r="B70" s="149">
        <v>100</v>
      </c>
      <c r="C70" s="149">
        <v>26</v>
      </c>
      <c r="D70" s="150">
        <f t="shared" si="1"/>
        <v>26</v>
      </c>
    </row>
    <row r="71" spans="1:4" ht="24">
      <c r="A71" s="152" t="s">
        <v>48</v>
      </c>
      <c r="B71" s="149">
        <f>B72+B73</f>
        <v>51103</v>
      </c>
      <c r="C71" s="149">
        <f>SUM(C72:C73)</f>
        <v>23235</v>
      </c>
      <c r="D71" s="150">
        <f t="shared" si="1"/>
        <v>45.466998023599395</v>
      </c>
    </row>
    <row r="72" spans="1:4" ht="24">
      <c r="A72" s="154" t="s">
        <v>35</v>
      </c>
      <c r="B72" s="155">
        <v>47023</v>
      </c>
      <c r="C72" s="158">
        <v>23235</v>
      </c>
      <c r="D72" s="157">
        <f t="shared" si="1"/>
        <v>49.41198987729409</v>
      </c>
    </row>
    <row r="73" spans="1:4">
      <c r="A73" s="154" t="s">
        <v>47</v>
      </c>
      <c r="B73" s="155">
        <v>4080</v>
      </c>
      <c r="C73" s="158"/>
      <c r="D73" s="157"/>
    </row>
    <row r="74" spans="1:4">
      <c r="A74" s="152" t="s">
        <v>32</v>
      </c>
      <c r="B74" s="149">
        <f>B31+B39+B41+B43+B48+B51+B56+B59+B62+B68+B69+B70+B71</f>
        <v>781956.22</v>
      </c>
      <c r="C74" s="149">
        <f>C31+C39+C41+C43+C48+C51+C56+C59+C62+C68+C69+C70+C71</f>
        <v>423202.49</v>
      </c>
      <c r="D74" s="150">
        <f t="shared" si="1"/>
        <v>54.120995418388006</v>
      </c>
    </row>
    <row r="75" spans="1:4" ht="24">
      <c r="A75" s="152" t="s">
        <v>33</v>
      </c>
      <c r="B75" s="156"/>
      <c r="C75" s="156">
        <f>C29-C74</f>
        <v>13303.280000000028</v>
      </c>
      <c r="D75" s="150"/>
    </row>
    <row r="76" spans="1:4">
      <c r="A76" s="162"/>
      <c r="B76" s="163" t="s">
        <v>49</v>
      </c>
      <c r="C76" s="164"/>
      <c r="D76" s="134"/>
    </row>
    <row r="77" spans="1:4">
      <c r="A77" s="165"/>
      <c r="B77" s="166"/>
      <c r="C77" s="167"/>
      <c r="D77" s="134"/>
    </row>
    <row r="78" spans="1:4" ht="24.75">
      <c r="A78" s="9" t="s">
        <v>34</v>
      </c>
      <c r="B78" s="50">
        <f>B79</f>
        <v>2410000</v>
      </c>
      <c r="C78" s="50">
        <f>C79+C91</f>
        <v>-13303263.919999957</v>
      </c>
      <c r="D78" s="134"/>
    </row>
    <row r="79" spans="1:4" ht="24">
      <c r="A79" s="171" t="s">
        <v>94</v>
      </c>
      <c r="B79" s="31">
        <v>2410000</v>
      </c>
      <c r="C79" s="31">
        <v>-180000</v>
      </c>
      <c r="D79" s="134"/>
    </row>
    <row r="80" spans="1:4" ht="24">
      <c r="A80" s="56" t="s">
        <v>111</v>
      </c>
      <c r="B80" s="31">
        <f>B81+B83</f>
        <v>1606000</v>
      </c>
      <c r="C80" s="31"/>
      <c r="D80" s="134"/>
    </row>
    <row r="81" spans="1:4" ht="24.75">
      <c r="A81" s="37" t="s">
        <v>112</v>
      </c>
      <c r="B81" s="33">
        <v>2410000</v>
      </c>
      <c r="C81" s="51"/>
      <c r="D81" s="143"/>
    </row>
    <row r="82" spans="1:4" ht="36.75">
      <c r="A82" s="10" t="s">
        <v>113</v>
      </c>
      <c r="B82" s="33">
        <v>2410000</v>
      </c>
      <c r="C82" s="52"/>
      <c r="D82" s="143"/>
    </row>
    <row r="83" spans="1:4" ht="36.75">
      <c r="A83" s="10" t="s">
        <v>114</v>
      </c>
      <c r="B83" s="33">
        <v>-804000</v>
      </c>
      <c r="C83" s="53"/>
      <c r="D83" s="134"/>
    </row>
    <row r="84" spans="1:4" ht="36.75">
      <c r="A84" s="37" t="s">
        <v>115</v>
      </c>
      <c r="B84" s="33">
        <v>-804000</v>
      </c>
      <c r="C84" s="173"/>
      <c r="D84" s="143"/>
    </row>
    <row r="85" spans="1:4" ht="24.75">
      <c r="A85" s="10" t="s">
        <v>95</v>
      </c>
      <c r="B85" s="172">
        <v>804000</v>
      </c>
      <c r="C85" s="173">
        <v>-180000</v>
      </c>
      <c r="D85" s="143"/>
    </row>
    <row r="86" spans="1:4" ht="36.75">
      <c r="A86" s="10" t="s">
        <v>96</v>
      </c>
      <c r="B86" s="172">
        <f>B87+B89</f>
        <v>804000</v>
      </c>
      <c r="C86" s="173">
        <v>-180000</v>
      </c>
      <c r="D86" s="143"/>
    </row>
    <row r="87" spans="1:4" ht="36.75">
      <c r="A87" s="10" t="s">
        <v>116</v>
      </c>
      <c r="B87" s="33">
        <v>150000000</v>
      </c>
      <c r="C87" s="33"/>
      <c r="D87" s="143"/>
    </row>
    <row r="88" spans="1:4" ht="48.75">
      <c r="A88" s="10" t="s">
        <v>98</v>
      </c>
      <c r="B88" s="33">
        <v>150000000</v>
      </c>
      <c r="C88" s="52"/>
      <c r="D88" s="143"/>
    </row>
    <row r="89" spans="1:4" ht="36.75">
      <c r="A89" s="37" t="s">
        <v>99</v>
      </c>
      <c r="B89" s="33">
        <v>-149196000</v>
      </c>
      <c r="C89" s="173">
        <v>-180000</v>
      </c>
      <c r="D89" s="134"/>
    </row>
    <row r="90" spans="1:4" ht="48.75">
      <c r="A90" s="37" t="s">
        <v>100</v>
      </c>
      <c r="B90" s="33">
        <v>-149196000</v>
      </c>
      <c r="C90" s="173">
        <v>-180000</v>
      </c>
      <c r="D90" s="143"/>
    </row>
    <row r="91" spans="1:4">
      <c r="A91" s="64" t="s">
        <v>117</v>
      </c>
      <c r="B91" s="52">
        <f>B94+B97</f>
        <v>0</v>
      </c>
      <c r="C91" s="174">
        <f>C94+C97</f>
        <v>-13123263.919999957</v>
      </c>
      <c r="D91" s="143"/>
    </row>
    <row r="92" spans="1:4" ht="24.75">
      <c r="A92" s="37" t="s">
        <v>102</v>
      </c>
      <c r="B92" s="54">
        <f>B93+B97</f>
        <v>0</v>
      </c>
      <c r="C92" s="175">
        <f>C93+C97</f>
        <v>-13123263.919999957</v>
      </c>
      <c r="D92" s="143"/>
    </row>
    <row r="93" spans="1:4">
      <c r="A93" s="37" t="s">
        <v>107</v>
      </c>
      <c r="B93" s="33">
        <v>-931956152.40999997</v>
      </c>
      <c r="C93" s="175">
        <v>-439409960.83999997</v>
      </c>
      <c r="D93" s="143"/>
    </row>
    <row r="94" spans="1:4">
      <c r="A94" s="37" t="s">
        <v>108</v>
      </c>
      <c r="B94" s="33">
        <v>-931956152.40999997</v>
      </c>
      <c r="C94" s="175">
        <v>-439409960.83999997</v>
      </c>
      <c r="D94" s="134"/>
    </row>
    <row r="95" spans="1:4" ht="24.75">
      <c r="A95" s="37" t="s">
        <v>118</v>
      </c>
      <c r="B95" s="33">
        <v>-931956152.40999997</v>
      </c>
      <c r="C95" s="175">
        <v>-439409960.83999997</v>
      </c>
    </row>
    <row r="96" spans="1:4" ht="24.75">
      <c r="A96" s="37" t="s">
        <v>110</v>
      </c>
      <c r="B96" s="33">
        <v>-931956152.40999997</v>
      </c>
      <c r="C96" s="175">
        <v>-439409960.83999997</v>
      </c>
    </row>
    <row r="97" spans="1:5" ht="16.5" customHeight="1">
      <c r="A97" s="37" t="s">
        <v>107</v>
      </c>
      <c r="B97" s="33">
        <v>931956152.40999997</v>
      </c>
      <c r="C97" s="175">
        <v>426286696.92000002</v>
      </c>
    </row>
    <row r="98" spans="1:5">
      <c r="A98" s="37" t="s">
        <v>108</v>
      </c>
      <c r="B98" s="33">
        <v>931956152.40999997</v>
      </c>
      <c r="C98" s="175">
        <v>426286696.92000002</v>
      </c>
    </row>
    <row r="99" spans="1:5" ht="24.75">
      <c r="A99" s="37" t="s">
        <v>119</v>
      </c>
      <c r="B99" s="33">
        <v>931956152.40999997</v>
      </c>
      <c r="C99" s="175">
        <v>426286696.92000002</v>
      </c>
    </row>
    <row r="100" spans="1:5" ht="24.75">
      <c r="A100" s="37" t="s">
        <v>110</v>
      </c>
      <c r="B100" s="33">
        <v>931956152.40999997</v>
      </c>
      <c r="C100" s="175">
        <v>426286696.92000002</v>
      </c>
    </row>
    <row r="102" spans="1:5">
      <c r="E102" s="161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topLeftCell="A25" workbookViewId="0">
      <selection activeCell="A30" sqref="A30:D30"/>
    </sheetView>
  </sheetViews>
  <sheetFormatPr defaultRowHeight="12.75"/>
  <cols>
    <col min="1" max="1" width="31.7109375" customWidth="1"/>
    <col min="2" max="2" width="16.85546875" customWidth="1"/>
    <col min="3" max="3" width="18.7109375" customWidth="1"/>
    <col min="4" max="4" width="11.5703125" customWidth="1"/>
  </cols>
  <sheetData>
    <row r="1" spans="1:4" ht="15.75">
      <c r="A1" s="197" t="s">
        <v>54</v>
      </c>
      <c r="B1" s="198"/>
      <c r="C1" s="198"/>
      <c r="D1" s="198"/>
    </row>
    <row r="2" spans="1:4" ht="15.75">
      <c r="A2" s="199" t="s">
        <v>122</v>
      </c>
      <c r="B2" s="200"/>
      <c r="C2" s="200"/>
      <c r="D2" s="200"/>
    </row>
    <row r="3" spans="1:4" ht="15.75">
      <c r="A3" s="201" t="s">
        <v>120</v>
      </c>
      <c r="B3" s="200"/>
      <c r="C3" s="200"/>
      <c r="D3" s="200"/>
    </row>
    <row r="4" spans="1:4" ht="15.75" thickBot="1">
      <c r="A4" s="136"/>
      <c r="B4" s="137"/>
      <c r="C4" s="138"/>
      <c r="D4" s="134" t="s">
        <v>90</v>
      </c>
    </row>
    <row r="5" spans="1:4" ht="15.75" thickBot="1">
      <c r="A5" s="139" t="s">
        <v>2</v>
      </c>
      <c r="B5" s="140" t="s">
        <v>38</v>
      </c>
      <c r="C5" s="141" t="s">
        <v>39</v>
      </c>
      <c r="D5" s="142" t="s">
        <v>20</v>
      </c>
    </row>
    <row r="6" spans="1:4" ht="13.5" thickBot="1">
      <c r="A6" s="144">
        <v>1</v>
      </c>
      <c r="B6" s="145">
        <v>2</v>
      </c>
      <c r="C6" s="146">
        <v>3</v>
      </c>
      <c r="D6" s="147">
        <v>4</v>
      </c>
    </row>
    <row r="7" spans="1:4" ht="27" customHeight="1">
      <c r="A7" s="148" t="s">
        <v>21</v>
      </c>
      <c r="B7" s="149">
        <f>B8+B10+B11+B13+B14+B15+B17+B18+B19+B20</f>
        <v>98331</v>
      </c>
      <c r="C7" s="149">
        <f>C8+C10+C11+C13+C14+C15+C17+C18+C19+C20</f>
        <v>61565.3</v>
      </c>
      <c r="D7" s="150">
        <f>C7/B7*100</f>
        <v>62.610265328329831</v>
      </c>
    </row>
    <row r="8" spans="1:4" ht="9.75" customHeight="1">
      <c r="A8" s="182" t="s">
        <v>18</v>
      </c>
      <c r="B8" s="153">
        <f>B9</f>
        <v>59370</v>
      </c>
      <c r="C8" s="153">
        <f>C9</f>
        <v>34524</v>
      </c>
      <c r="D8" s="183">
        <f t="shared" ref="D8:D36" si="0">C8/B8*100</f>
        <v>58.150581101566445</v>
      </c>
    </row>
    <row r="9" spans="1:4" ht="21" customHeight="1">
      <c r="A9" s="154" t="s">
        <v>1</v>
      </c>
      <c r="B9" s="155">
        <v>59370</v>
      </c>
      <c r="C9" s="156">
        <v>34524</v>
      </c>
      <c r="D9" s="157">
        <f t="shared" si="0"/>
        <v>58.150581101566445</v>
      </c>
    </row>
    <row r="10" spans="1:4" ht="16.5" customHeight="1">
      <c r="A10" s="152" t="s">
        <v>3</v>
      </c>
      <c r="B10" s="149">
        <v>8577.2000000000007</v>
      </c>
      <c r="C10" s="159">
        <v>6904.5</v>
      </c>
      <c r="D10" s="150">
        <f t="shared" si="0"/>
        <v>80.498297812806044</v>
      </c>
    </row>
    <row r="11" spans="1:4" ht="21" customHeight="1">
      <c r="A11" s="152" t="s">
        <v>4</v>
      </c>
      <c r="B11" s="149">
        <f>B12</f>
        <v>329.3</v>
      </c>
      <c r="C11" s="149">
        <f>C12</f>
        <v>-85.1</v>
      </c>
      <c r="D11" s="150">
        <f>C11/B11*100</f>
        <v>-25.842696629213478</v>
      </c>
    </row>
    <row r="12" spans="1:4">
      <c r="A12" s="154" t="s">
        <v>10</v>
      </c>
      <c r="B12" s="155">
        <v>329.3</v>
      </c>
      <c r="C12" s="158">
        <v>-85.1</v>
      </c>
      <c r="D12" s="157">
        <f t="shared" si="0"/>
        <v>-25.842696629213478</v>
      </c>
    </row>
    <row r="13" spans="1:4" ht="27" customHeight="1">
      <c r="A13" s="152" t="s">
        <v>22</v>
      </c>
      <c r="B13" s="149">
        <v>2410</v>
      </c>
      <c r="C13" s="160">
        <v>1928.8</v>
      </c>
      <c r="D13" s="150">
        <f t="shared" si="0"/>
        <v>80.033195020746888</v>
      </c>
    </row>
    <row r="14" spans="1:4" ht="60.75" customHeight="1">
      <c r="A14" s="152" t="s">
        <v>46</v>
      </c>
      <c r="B14" s="149">
        <v>20185</v>
      </c>
      <c r="C14" s="160">
        <v>13516</v>
      </c>
      <c r="D14" s="150">
        <f t="shared" si="0"/>
        <v>66.960614317562545</v>
      </c>
    </row>
    <row r="15" spans="1:4" ht="27.75" customHeight="1">
      <c r="A15" s="152" t="s">
        <v>11</v>
      </c>
      <c r="B15" s="149">
        <f>B16</f>
        <v>214.5</v>
      </c>
      <c r="C15" s="149">
        <f>C16</f>
        <v>251.6</v>
      </c>
      <c r="D15" s="150">
        <f t="shared" si="0"/>
        <v>117.2960372960373</v>
      </c>
    </row>
    <row r="16" spans="1:4" ht="27" customHeight="1">
      <c r="A16" s="154" t="s">
        <v>12</v>
      </c>
      <c r="B16" s="155">
        <v>214.5</v>
      </c>
      <c r="C16" s="158">
        <v>251.6</v>
      </c>
      <c r="D16" s="157">
        <f t="shared" si="0"/>
        <v>117.2960372960373</v>
      </c>
    </row>
    <row r="17" spans="1:4" ht="44.25" customHeight="1">
      <c r="A17" s="152" t="s">
        <v>13</v>
      </c>
      <c r="B17" s="149">
        <v>3255</v>
      </c>
      <c r="C17" s="160">
        <v>2223.8000000000002</v>
      </c>
      <c r="D17" s="150">
        <f t="shared" si="0"/>
        <v>68.319508448540716</v>
      </c>
    </row>
    <row r="18" spans="1:4" ht="41.25" customHeight="1">
      <c r="A18" s="152" t="s">
        <v>23</v>
      </c>
      <c r="B18" s="149">
        <v>3000</v>
      </c>
      <c r="C18" s="159">
        <v>1769.1</v>
      </c>
      <c r="D18" s="150" t="s">
        <v>86</v>
      </c>
    </row>
    <row r="19" spans="1:4" ht="24">
      <c r="A19" s="152" t="s">
        <v>24</v>
      </c>
      <c r="B19" s="149">
        <v>990</v>
      </c>
      <c r="C19" s="159">
        <v>512.1</v>
      </c>
      <c r="D19" s="150">
        <f t="shared" si="0"/>
        <v>51.727272727272734</v>
      </c>
    </row>
    <row r="20" spans="1:4">
      <c r="A20" s="152" t="s">
        <v>5</v>
      </c>
      <c r="B20" s="149">
        <v>0</v>
      </c>
      <c r="C20" s="159">
        <v>20.5</v>
      </c>
      <c r="D20" s="150" t="s">
        <v>86</v>
      </c>
    </row>
    <row r="21" spans="1:4">
      <c r="A21" s="152" t="s">
        <v>19</v>
      </c>
      <c r="B21" s="149">
        <f>B22+B27+B28</f>
        <v>738258.4</v>
      </c>
      <c r="C21" s="149">
        <f>C22+C27+C28</f>
        <v>449183.38999999996</v>
      </c>
      <c r="D21" s="150">
        <f t="shared" si="0"/>
        <v>60.843654471117425</v>
      </c>
    </row>
    <row r="22" spans="1:4" ht="49.5" customHeight="1">
      <c r="A22" s="154" t="s">
        <v>25</v>
      </c>
      <c r="B22" s="155">
        <f>B23+B24+B25+B26</f>
        <v>735258.4</v>
      </c>
      <c r="C22" s="155">
        <f>C23+C24+C25+C26</f>
        <v>448165.38999999996</v>
      </c>
      <c r="D22" s="157">
        <f t="shared" si="0"/>
        <v>60.953453914977359</v>
      </c>
    </row>
    <row r="23" spans="1:4" ht="37.5" customHeight="1">
      <c r="A23" s="154" t="s">
        <v>26</v>
      </c>
      <c r="B23" s="155">
        <v>233010</v>
      </c>
      <c r="C23" s="158">
        <v>145012.04999999999</v>
      </c>
      <c r="D23" s="157">
        <f t="shared" si="0"/>
        <v>62.234260332174586</v>
      </c>
    </row>
    <row r="24" spans="1:4" ht="39.75" customHeight="1">
      <c r="A24" s="154" t="s">
        <v>27</v>
      </c>
      <c r="B24" s="155">
        <v>33054.300000000003</v>
      </c>
      <c r="C24" s="158">
        <v>18419.04</v>
      </c>
      <c r="D24" s="157">
        <f t="shared" si="0"/>
        <v>55.723582105807715</v>
      </c>
    </row>
    <row r="25" spans="1:4" ht="45.75" customHeight="1">
      <c r="A25" s="154" t="s">
        <v>28</v>
      </c>
      <c r="B25" s="155">
        <v>468925.8</v>
      </c>
      <c r="C25" s="158">
        <v>284572</v>
      </c>
      <c r="D25" s="157">
        <f t="shared" si="0"/>
        <v>60.6859336807657</v>
      </c>
    </row>
    <row r="26" spans="1:4" ht="15.75" customHeight="1">
      <c r="A26" s="154" t="s">
        <v>29</v>
      </c>
      <c r="B26" s="155">
        <v>268.3</v>
      </c>
      <c r="C26" s="158">
        <v>162.30000000000001</v>
      </c>
      <c r="D26" s="157">
        <f t="shared" si="0"/>
        <v>60.491986582184119</v>
      </c>
    </row>
    <row r="27" spans="1:4" ht="21.75" customHeight="1">
      <c r="A27" s="154" t="s">
        <v>91</v>
      </c>
      <c r="B27" s="155">
        <v>3000</v>
      </c>
      <c r="C27" s="158">
        <v>1062.4000000000001</v>
      </c>
      <c r="D27" s="157">
        <f t="shared" si="0"/>
        <v>35.413333333333334</v>
      </c>
    </row>
    <row r="28" spans="1:4" ht="57" customHeight="1">
      <c r="A28" s="154" t="s">
        <v>92</v>
      </c>
      <c r="B28" s="155"/>
      <c r="C28" s="158">
        <v>-44.4</v>
      </c>
      <c r="D28" s="157"/>
    </row>
    <row r="29" spans="1:4">
      <c r="A29" s="152" t="s">
        <v>30</v>
      </c>
      <c r="B29" s="149">
        <f>B7+B21</f>
        <v>836589.4</v>
      </c>
      <c r="C29" s="149">
        <f>C7+C21</f>
        <v>510748.68999999994</v>
      </c>
      <c r="D29" s="150">
        <f t="shared" si="0"/>
        <v>61.051298283243838</v>
      </c>
    </row>
    <row r="30" spans="1:4">
      <c r="A30" s="190"/>
      <c r="B30" s="191"/>
      <c r="C30" s="191"/>
      <c r="D30" s="192"/>
    </row>
    <row r="31" spans="1:4" ht="24">
      <c r="A31" s="152" t="s">
        <v>15</v>
      </c>
      <c r="B31" s="160">
        <v>43984.5</v>
      </c>
      <c r="C31" s="160">
        <v>25778.6</v>
      </c>
      <c r="D31" s="150">
        <f t="shared" si="0"/>
        <v>58.608373404267411</v>
      </c>
    </row>
    <row r="32" spans="1:4" ht="18" customHeight="1">
      <c r="A32" s="152" t="s">
        <v>40</v>
      </c>
      <c r="B32" s="149">
        <v>1097</v>
      </c>
      <c r="C32" s="149">
        <v>851.3</v>
      </c>
      <c r="D32" s="150">
        <f t="shared" si="0"/>
        <v>77.602552415679114</v>
      </c>
    </row>
    <row r="33" spans="1:4" ht="39.75" customHeight="1">
      <c r="A33" s="152" t="s">
        <v>16</v>
      </c>
      <c r="B33" s="160">
        <v>2142.6999999999998</v>
      </c>
      <c r="C33" s="160">
        <v>1242.2</v>
      </c>
      <c r="D33" s="150">
        <f t="shared" si="0"/>
        <v>57.973584729546843</v>
      </c>
    </row>
    <row r="34" spans="1:4" ht="21" customHeight="1">
      <c r="A34" s="152" t="s">
        <v>17</v>
      </c>
      <c r="B34" s="160">
        <v>7623.3</v>
      </c>
      <c r="C34" s="160">
        <v>3193</v>
      </c>
      <c r="D34" s="150">
        <f t="shared" si="0"/>
        <v>41.884748074980649</v>
      </c>
    </row>
    <row r="35" spans="1:4" ht="24">
      <c r="A35" s="152" t="s">
        <v>6</v>
      </c>
      <c r="B35" s="160">
        <v>11832.8</v>
      </c>
      <c r="C35" s="160">
        <v>4810.5</v>
      </c>
      <c r="D35" s="150">
        <f t="shared" si="0"/>
        <v>40.653944966533707</v>
      </c>
    </row>
    <row r="36" spans="1:4" ht="18" customHeight="1">
      <c r="A36" s="152" t="s">
        <v>7</v>
      </c>
      <c r="B36" s="160">
        <v>381471.5</v>
      </c>
      <c r="C36" s="160">
        <v>238514.7</v>
      </c>
      <c r="D36" s="150">
        <f t="shared" si="0"/>
        <v>62.524906841009098</v>
      </c>
    </row>
    <row r="37" spans="1:4">
      <c r="A37" s="152" t="s">
        <v>41</v>
      </c>
      <c r="B37" s="160">
        <v>68409.3</v>
      </c>
      <c r="C37" s="160">
        <v>41482.6</v>
      </c>
      <c r="D37" s="150">
        <f t="shared" ref="D37:D46" si="1">C37/B37*100</f>
        <v>60.638831270017377</v>
      </c>
    </row>
    <row r="38" spans="1:4">
      <c r="A38" s="152" t="s">
        <v>42</v>
      </c>
      <c r="B38" s="160">
        <v>8703.4</v>
      </c>
      <c r="C38" s="160">
        <v>3805.5</v>
      </c>
      <c r="D38" s="150">
        <f t="shared" si="1"/>
        <v>43.724291656134383</v>
      </c>
    </row>
    <row r="39" spans="1:4">
      <c r="A39" s="152" t="s">
        <v>8</v>
      </c>
      <c r="B39" s="160">
        <v>260058.6</v>
      </c>
      <c r="C39" s="160">
        <v>147997.5</v>
      </c>
      <c r="D39" s="150">
        <f t="shared" si="1"/>
        <v>56.909288906423392</v>
      </c>
    </row>
    <row r="40" spans="1:4" ht="15.75" customHeight="1">
      <c r="A40" s="152" t="s">
        <v>43</v>
      </c>
      <c r="B40" s="149">
        <v>253.8</v>
      </c>
      <c r="C40" s="149">
        <v>253.8</v>
      </c>
      <c r="D40" s="150">
        <f t="shared" si="1"/>
        <v>100</v>
      </c>
    </row>
    <row r="41" spans="1:4" ht="24">
      <c r="A41" s="152" t="s">
        <v>44</v>
      </c>
      <c r="B41" s="149">
        <v>2219.5</v>
      </c>
      <c r="C41" s="149">
        <v>1364.3</v>
      </c>
      <c r="D41" s="150">
        <f t="shared" si="1"/>
        <v>61.468799279116915</v>
      </c>
    </row>
    <row r="42" spans="1:4" ht="41.25" customHeight="1">
      <c r="A42" s="152" t="s">
        <v>45</v>
      </c>
      <c r="B42" s="149">
        <v>100</v>
      </c>
      <c r="C42" s="149">
        <v>29.9</v>
      </c>
      <c r="D42" s="150">
        <f t="shared" si="1"/>
        <v>29.9</v>
      </c>
    </row>
    <row r="43" spans="1:4" ht="24">
      <c r="A43" s="152" t="s">
        <v>48</v>
      </c>
      <c r="B43" s="149">
        <f>B44+B45</f>
        <v>51103</v>
      </c>
      <c r="C43" s="149">
        <f>SUM(C44:C45)</f>
        <v>30128.2</v>
      </c>
      <c r="D43" s="150">
        <f t="shared" si="1"/>
        <v>58.955834295442543</v>
      </c>
    </row>
    <row r="44" spans="1:4" ht="27.75" customHeight="1">
      <c r="A44" s="154" t="s">
        <v>35</v>
      </c>
      <c r="B44" s="155">
        <v>46860.7</v>
      </c>
      <c r="C44" s="158">
        <v>28054.400000000001</v>
      </c>
      <c r="D44" s="157">
        <f t="shared" si="1"/>
        <v>59.867650291182173</v>
      </c>
    </row>
    <row r="45" spans="1:4">
      <c r="A45" s="154" t="s">
        <v>47</v>
      </c>
      <c r="B45" s="155">
        <v>4242.3</v>
      </c>
      <c r="C45" s="158">
        <v>2073.8000000000002</v>
      </c>
      <c r="D45" s="157">
        <f t="shared" si="1"/>
        <v>48.883860170190701</v>
      </c>
    </row>
    <row r="46" spans="1:4">
      <c r="A46" s="152" t="s">
        <v>32</v>
      </c>
      <c r="B46" s="149">
        <f>B31+B32+B33+B34+B35+B36+B37+B38+B39+B40+B41+B42+B43</f>
        <v>838999.4</v>
      </c>
      <c r="C46" s="149">
        <f>C31+C32+C33+C34+C35+C36+C37+C38+C39+C40+C41+C42+C43</f>
        <v>499452.1</v>
      </c>
      <c r="D46" s="150">
        <f t="shared" si="1"/>
        <v>59.529494299995925</v>
      </c>
    </row>
    <row r="47" spans="1:4" ht="24">
      <c r="A47" s="152" t="s">
        <v>33</v>
      </c>
      <c r="B47" s="156"/>
      <c r="C47" s="156">
        <f>C29-C46</f>
        <v>11296.589999999967</v>
      </c>
      <c r="D47" s="150"/>
    </row>
    <row r="48" spans="1:4" ht="39" customHeight="1">
      <c r="A48" s="162"/>
      <c r="B48" s="163" t="s">
        <v>49</v>
      </c>
      <c r="C48" s="164"/>
      <c r="D48" s="134"/>
    </row>
    <row r="49" spans="1:4">
      <c r="A49" s="165"/>
      <c r="B49" s="166"/>
      <c r="C49" s="167"/>
      <c r="D49" s="134"/>
    </row>
    <row r="50" spans="1:4" ht="24">
      <c r="A50" s="9" t="s">
        <v>34</v>
      </c>
      <c r="B50" s="50">
        <f>B51</f>
        <v>2410000</v>
      </c>
      <c r="C50" s="50">
        <f>C51+C63</f>
        <v>-13303263.919999957</v>
      </c>
      <c r="D50" s="134"/>
    </row>
    <row r="51" spans="1:4" ht="24">
      <c r="A51" s="171" t="s">
        <v>94</v>
      </c>
      <c r="B51" s="31">
        <v>2410000</v>
      </c>
      <c r="C51" s="31">
        <v>-180000</v>
      </c>
      <c r="D51" s="134"/>
    </row>
    <row r="52" spans="1:4" ht="24">
      <c r="A52" s="56" t="s">
        <v>111</v>
      </c>
      <c r="B52" s="31">
        <f>B53+B55</f>
        <v>1606000</v>
      </c>
      <c r="C52" s="31"/>
      <c r="D52" s="134"/>
    </row>
    <row r="53" spans="1:4" ht="36">
      <c r="A53" s="37" t="s">
        <v>112</v>
      </c>
      <c r="B53" s="33">
        <v>2410000</v>
      </c>
      <c r="C53" s="51"/>
      <c r="D53" s="143"/>
    </row>
    <row r="54" spans="1:4" ht="48">
      <c r="A54" s="10" t="s">
        <v>113</v>
      </c>
      <c r="B54" s="33">
        <v>2410000</v>
      </c>
      <c r="C54" s="52"/>
      <c r="D54" s="143"/>
    </row>
    <row r="55" spans="1:4" ht="48">
      <c r="A55" s="10" t="s">
        <v>114</v>
      </c>
      <c r="B55" s="33">
        <v>-804000</v>
      </c>
      <c r="C55" s="53"/>
      <c r="D55" s="134"/>
    </row>
    <row r="56" spans="1:4" ht="48">
      <c r="A56" s="37" t="s">
        <v>115</v>
      </c>
      <c r="B56" s="33">
        <v>-804000</v>
      </c>
      <c r="C56" s="173"/>
      <c r="D56" s="143"/>
    </row>
    <row r="57" spans="1:4" ht="36">
      <c r="A57" s="10" t="s">
        <v>95</v>
      </c>
      <c r="B57" s="172">
        <v>804000</v>
      </c>
      <c r="C57" s="173">
        <v>-180000</v>
      </c>
      <c r="D57" s="143"/>
    </row>
    <row r="58" spans="1:4" ht="48">
      <c r="A58" s="10" t="s">
        <v>96</v>
      </c>
      <c r="B58" s="172">
        <f>B59+B61</f>
        <v>804000</v>
      </c>
      <c r="C58" s="173">
        <v>-180000</v>
      </c>
      <c r="D58" s="143"/>
    </row>
    <row r="59" spans="1:4" ht="48">
      <c r="A59" s="10" t="s">
        <v>116</v>
      </c>
      <c r="B59" s="33">
        <v>150000000</v>
      </c>
      <c r="C59" s="33"/>
      <c r="D59" s="143"/>
    </row>
    <row r="60" spans="1:4" ht="60">
      <c r="A60" s="10" t="s">
        <v>98</v>
      </c>
      <c r="B60" s="33">
        <v>150000000</v>
      </c>
      <c r="C60" s="52"/>
      <c r="D60" s="143"/>
    </row>
    <row r="61" spans="1:4" ht="60">
      <c r="A61" s="37" t="s">
        <v>99</v>
      </c>
      <c r="B61" s="33">
        <v>-149196000</v>
      </c>
      <c r="C61" s="173">
        <v>-180000</v>
      </c>
      <c r="D61" s="134"/>
    </row>
    <row r="62" spans="1:4" ht="60">
      <c r="A62" s="37" t="s">
        <v>100</v>
      </c>
      <c r="B62" s="33">
        <v>-149196000</v>
      </c>
      <c r="C62" s="173">
        <v>-180000</v>
      </c>
      <c r="D62" s="143"/>
    </row>
    <row r="63" spans="1:4">
      <c r="A63" s="64" t="s">
        <v>117</v>
      </c>
      <c r="B63" s="52">
        <f>B66+B69</f>
        <v>0</v>
      </c>
      <c r="C63" s="174">
        <f>C66+C69</f>
        <v>-13123263.919999957</v>
      </c>
      <c r="D63" s="143"/>
    </row>
    <row r="64" spans="1:4" ht="24">
      <c r="A64" s="37" t="s">
        <v>102</v>
      </c>
      <c r="B64" s="54">
        <f>B65+B69</f>
        <v>0</v>
      </c>
      <c r="C64" s="175">
        <f>C65+C69</f>
        <v>-13123263.919999957</v>
      </c>
      <c r="D64" s="143"/>
    </row>
    <row r="65" spans="1:4" ht="24">
      <c r="A65" s="37" t="s">
        <v>107</v>
      </c>
      <c r="B65" s="33">
        <v>-931956152.40999997</v>
      </c>
      <c r="C65" s="175">
        <v>-439409960.83999997</v>
      </c>
      <c r="D65" s="143"/>
    </row>
    <row r="66" spans="1:4" ht="24">
      <c r="A66" s="37" t="s">
        <v>108</v>
      </c>
      <c r="B66" s="33">
        <v>-931956152.40999997</v>
      </c>
      <c r="C66" s="175">
        <v>-439409960.83999997</v>
      </c>
      <c r="D66" s="134"/>
    </row>
    <row r="67" spans="1:4" ht="24.75">
      <c r="A67" s="37" t="s">
        <v>118</v>
      </c>
      <c r="B67" s="33">
        <v>-931956152.40999997</v>
      </c>
      <c r="C67" s="175">
        <v>-439409960.83999997</v>
      </c>
      <c r="D67" s="135"/>
    </row>
    <row r="68" spans="1:4" ht="36.75">
      <c r="A68" s="37" t="s">
        <v>110</v>
      </c>
      <c r="B68" s="33">
        <v>-931956152.40999997</v>
      </c>
      <c r="C68" s="175">
        <v>-439409960.83999997</v>
      </c>
      <c r="D68" s="135"/>
    </row>
    <row r="69" spans="1:4" ht="24.75">
      <c r="A69" s="37" t="s">
        <v>107</v>
      </c>
      <c r="B69" s="33">
        <v>931956152.40999997</v>
      </c>
      <c r="C69" s="175">
        <v>426286696.92000002</v>
      </c>
      <c r="D69" s="135"/>
    </row>
    <row r="70" spans="1:4" ht="51" customHeight="1">
      <c r="A70" s="37" t="s">
        <v>108</v>
      </c>
      <c r="B70" s="33">
        <v>931956152.40999997</v>
      </c>
      <c r="C70" s="175">
        <v>426286696.92000002</v>
      </c>
      <c r="D70" s="135"/>
    </row>
    <row r="71" spans="1:4" ht="64.5" customHeight="1">
      <c r="A71" s="37" t="s">
        <v>119</v>
      </c>
      <c r="B71" s="33">
        <v>931956152.40999997</v>
      </c>
      <c r="C71" s="175">
        <v>426286696.92000002</v>
      </c>
      <c r="D71" s="135"/>
    </row>
    <row r="72" spans="1:4" ht="60.75" customHeight="1">
      <c r="A72" s="37" t="s">
        <v>110</v>
      </c>
      <c r="B72" s="33">
        <v>931956152.40999997</v>
      </c>
      <c r="C72" s="175">
        <v>426286696.92000002</v>
      </c>
      <c r="D72" s="135"/>
    </row>
    <row r="75" spans="1:4" ht="41.25" customHeight="1"/>
    <row r="78" spans="1:4" ht="45" customHeight="1"/>
    <row r="79" spans="1:4" ht="45.75" customHeight="1"/>
    <row r="80" spans="1:4" ht="48" customHeight="1"/>
    <row r="81" ht="48.75" customHeight="1"/>
    <row r="82" ht="50.25" customHeight="1"/>
    <row r="83" ht="75" customHeight="1"/>
    <row r="84" ht="52.5" customHeight="1"/>
    <row r="85" ht="42.75" customHeight="1"/>
    <row r="86" ht="52.5" customHeight="1"/>
    <row r="87" ht="63.75" customHeight="1"/>
    <row r="88" ht="68.25" customHeight="1"/>
    <row r="89" ht="83.25" customHeight="1"/>
    <row r="90" ht="78.75" customHeight="1"/>
    <row r="92" ht="42.75" customHeight="1"/>
  </sheetData>
  <mergeCells count="3">
    <mergeCell ref="A1:D1"/>
    <mergeCell ref="A2:D2"/>
    <mergeCell ref="A3:D3"/>
  </mergeCells>
  <pageMargins left="0.7" right="0.7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1"/>
  <sheetViews>
    <sheetView workbookViewId="0">
      <selection sqref="A1:D72"/>
    </sheetView>
  </sheetViews>
  <sheetFormatPr defaultRowHeight="12.75"/>
  <cols>
    <col min="1" max="1" width="36.42578125" customWidth="1"/>
    <col min="2" max="2" width="13.140625" customWidth="1"/>
    <col min="3" max="3" width="16.140625" customWidth="1"/>
    <col min="4" max="4" width="14.140625" customWidth="1"/>
  </cols>
  <sheetData>
    <row r="1" spans="1:4" ht="15.75">
      <c r="A1" s="197" t="s">
        <v>54</v>
      </c>
      <c r="B1" s="198"/>
      <c r="C1" s="198"/>
      <c r="D1" s="198"/>
    </row>
    <row r="2" spans="1:4" ht="15.75">
      <c r="A2" s="199" t="s">
        <v>122</v>
      </c>
      <c r="B2" s="200"/>
      <c r="C2" s="200"/>
      <c r="D2" s="200"/>
    </row>
    <row r="3" spans="1:4" ht="15.75">
      <c r="A3" s="201" t="s">
        <v>121</v>
      </c>
      <c r="B3" s="200"/>
      <c r="C3" s="200"/>
      <c r="D3" s="200"/>
    </row>
    <row r="4" spans="1:4" ht="15.75" thickBot="1">
      <c r="A4" s="136"/>
      <c r="B4" s="137"/>
      <c r="C4" s="138"/>
      <c r="D4" s="134" t="s">
        <v>90</v>
      </c>
    </row>
    <row r="5" spans="1:4" ht="18.75" customHeight="1" thickBot="1">
      <c r="A5" s="139" t="s">
        <v>2</v>
      </c>
      <c r="B5" s="140" t="s">
        <v>38</v>
      </c>
      <c r="C5" s="141" t="s">
        <v>39</v>
      </c>
      <c r="D5" s="142" t="s">
        <v>20</v>
      </c>
    </row>
    <row r="6" spans="1:4" ht="13.5" thickBot="1">
      <c r="A6" s="144">
        <v>1</v>
      </c>
      <c r="B6" s="145">
        <v>2</v>
      </c>
      <c r="C6" s="146">
        <v>3</v>
      </c>
      <c r="D6" s="147">
        <v>4</v>
      </c>
    </row>
    <row r="7" spans="1:4" ht="24" customHeight="1">
      <c r="A7" s="148" t="s">
        <v>21</v>
      </c>
      <c r="B7" s="149">
        <f>B8+B10+B11+B13+B14+B15+B17+B18+B19+B20</f>
        <v>99531</v>
      </c>
      <c r="C7" s="149">
        <f>C8+C10+C11+C13+C14+C15+C17+C18+C19+C20</f>
        <v>69450.559999999998</v>
      </c>
      <c r="D7" s="150">
        <f>C7/B7*100</f>
        <v>69.777817966261765</v>
      </c>
    </row>
    <row r="8" spans="1:4" ht="18.75" customHeight="1">
      <c r="A8" s="182" t="s">
        <v>18</v>
      </c>
      <c r="B8" s="153">
        <f>B9</f>
        <v>59770</v>
      </c>
      <c r="C8" s="153">
        <f>C9</f>
        <v>39270.400000000001</v>
      </c>
      <c r="D8" s="183">
        <f t="shared" ref="D8:D43" si="0">C8/B8*100</f>
        <v>65.70252635101221</v>
      </c>
    </row>
    <row r="9" spans="1:4" ht="15.75" customHeight="1">
      <c r="A9" s="154" t="s">
        <v>1</v>
      </c>
      <c r="B9" s="155">
        <v>59770</v>
      </c>
      <c r="C9" s="156">
        <v>39270.400000000001</v>
      </c>
      <c r="D9" s="157">
        <f t="shared" si="0"/>
        <v>65.70252635101221</v>
      </c>
    </row>
    <row r="10" spans="1:4" ht="24.75" customHeight="1">
      <c r="A10" s="152" t="s">
        <v>3</v>
      </c>
      <c r="B10" s="149">
        <v>8775</v>
      </c>
      <c r="C10" s="159">
        <v>6990.23</v>
      </c>
      <c r="D10" s="150">
        <f t="shared" si="0"/>
        <v>79.660740740740735</v>
      </c>
    </row>
    <row r="11" spans="1:4" ht="20.25" customHeight="1">
      <c r="A11" s="152" t="s">
        <v>4</v>
      </c>
      <c r="B11" s="149">
        <f>B12</f>
        <v>335.5</v>
      </c>
      <c r="C11" s="149">
        <f>C12</f>
        <v>-79.900000000000006</v>
      </c>
      <c r="D11" s="150">
        <f>C11/B11*100</f>
        <v>-23.815201192250374</v>
      </c>
    </row>
    <row r="12" spans="1:4">
      <c r="A12" s="154" t="s">
        <v>10</v>
      </c>
      <c r="B12" s="155">
        <v>335.5</v>
      </c>
      <c r="C12" s="158">
        <v>-79.900000000000006</v>
      </c>
      <c r="D12" s="157">
        <f t="shared" si="0"/>
        <v>-23.815201192250374</v>
      </c>
    </row>
    <row r="13" spans="1:4" ht="15" customHeight="1">
      <c r="A13" s="152" t="s">
        <v>22</v>
      </c>
      <c r="B13" s="149">
        <v>2810</v>
      </c>
      <c r="C13" s="160">
        <v>2245.83</v>
      </c>
      <c r="D13" s="150">
        <f t="shared" si="0"/>
        <v>79.922775800711747</v>
      </c>
    </row>
    <row r="14" spans="1:4" ht="54" customHeight="1">
      <c r="A14" s="152" t="s">
        <v>46</v>
      </c>
      <c r="B14" s="149">
        <v>20285</v>
      </c>
      <c r="C14" s="160">
        <v>15662.1</v>
      </c>
      <c r="D14" s="150">
        <f t="shared" si="0"/>
        <v>77.210253882178947</v>
      </c>
    </row>
    <row r="15" spans="1:4" ht="28.5" customHeight="1">
      <c r="A15" s="152" t="s">
        <v>11</v>
      </c>
      <c r="B15" s="149">
        <f>B16</f>
        <v>214.5</v>
      </c>
      <c r="C15" s="149">
        <f>C16</f>
        <v>252.7</v>
      </c>
      <c r="D15" s="150">
        <f t="shared" si="0"/>
        <v>117.80885780885781</v>
      </c>
    </row>
    <row r="16" spans="1:4" ht="30" customHeight="1">
      <c r="A16" s="154" t="s">
        <v>12</v>
      </c>
      <c r="B16" s="155">
        <v>214.5</v>
      </c>
      <c r="C16" s="158">
        <v>252.7</v>
      </c>
      <c r="D16" s="157">
        <f t="shared" si="0"/>
        <v>117.80885780885781</v>
      </c>
    </row>
    <row r="17" spans="1:4" ht="43.5" customHeight="1">
      <c r="A17" s="152" t="s">
        <v>13</v>
      </c>
      <c r="B17" s="149">
        <v>3351</v>
      </c>
      <c r="C17" s="160">
        <v>2504.5</v>
      </c>
      <c r="D17" s="150">
        <f t="shared" si="0"/>
        <v>74.738883915249176</v>
      </c>
    </row>
    <row r="18" spans="1:4" ht="42.75" customHeight="1">
      <c r="A18" s="152" t="s">
        <v>23</v>
      </c>
      <c r="B18" s="149">
        <v>3000</v>
      </c>
      <c r="C18" s="159">
        <v>1980.7</v>
      </c>
      <c r="D18" s="150" t="s">
        <v>86</v>
      </c>
    </row>
    <row r="19" spans="1:4" ht="28.5" customHeight="1">
      <c r="A19" s="152" t="s">
        <v>24</v>
      </c>
      <c r="B19" s="149">
        <v>990</v>
      </c>
      <c r="C19" s="159">
        <v>582</v>
      </c>
      <c r="D19" s="150">
        <f t="shared" si="0"/>
        <v>58.787878787878789</v>
      </c>
    </row>
    <row r="20" spans="1:4" ht="14.25" customHeight="1">
      <c r="A20" s="152" t="s">
        <v>5</v>
      </c>
      <c r="B20" s="149">
        <v>0</v>
      </c>
      <c r="C20" s="159">
        <v>42</v>
      </c>
      <c r="D20" s="150" t="s">
        <v>86</v>
      </c>
    </row>
    <row r="21" spans="1:4" ht="19.5" customHeight="1">
      <c r="A21" s="152" t="s">
        <v>19</v>
      </c>
      <c r="B21" s="149">
        <f>B22+B27+B28</f>
        <v>738270.7</v>
      </c>
      <c r="C21" s="149">
        <f>C22+C27+C28</f>
        <v>525508.30000000005</v>
      </c>
      <c r="D21" s="150">
        <f t="shared" si="0"/>
        <v>71.180977384040858</v>
      </c>
    </row>
    <row r="22" spans="1:4" ht="40.5" customHeight="1">
      <c r="A22" s="154" t="s">
        <v>25</v>
      </c>
      <c r="B22" s="155">
        <f>B23+B24+B25+B26</f>
        <v>735270.7</v>
      </c>
      <c r="C22" s="155">
        <f>C23+C24+C25+C26</f>
        <v>524490.30000000005</v>
      </c>
      <c r="D22" s="157">
        <f t="shared" si="0"/>
        <v>71.332952611874788</v>
      </c>
    </row>
    <row r="23" spans="1:4" ht="29.25" customHeight="1">
      <c r="A23" s="154" t="s">
        <v>26</v>
      </c>
      <c r="B23" s="155">
        <v>233010</v>
      </c>
      <c r="C23" s="158">
        <v>192080</v>
      </c>
      <c r="D23" s="157">
        <f t="shared" si="0"/>
        <v>82.434230290545472</v>
      </c>
    </row>
    <row r="24" spans="1:4" ht="47.25" customHeight="1">
      <c r="A24" s="154" t="s">
        <v>27</v>
      </c>
      <c r="B24" s="155">
        <v>33054.300000000003</v>
      </c>
      <c r="C24" s="158">
        <v>19852</v>
      </c>
      <c r="D24" s="157">
        <f t="shared" si="0"/>
        <v>60.058751811413337</v>
      </c>
    </row>
    <row r="25" spans="1:4" ht="26.25" customHeight="1">
      <c r="A25" s="154" t="s">
        <v>28</v>
      </c>
      <c r="B25" s="155">
        <v>468938.1</v>
      </c>
      <c r="C25" s="158">
        <v>312337</v>
      </c>
      <c r="D25" s="157">
        <f t="shared" si="0"/>
        <v>66.605166012315919</v>
      </c>
    </row>
    <row r="26" spans="1:4" ht="18" customHeight="1">
      <c r="A26" s="154" t="s">
        <v>29</v>
      </c>
      <c r="B26" s="155">
        <v>268.3</v>
      </c>
      <c r="C26" s="158">
        <v>221.3</v>
      </c>
      <c r="D26" s="157">
        <f t="shared" si="0"/>
        <v>82.482295937383526</v>
      </c>
    </row>
    <row r="27" spans="1:4" ht="19.5" customHeight="1">
      <c r="A27" s="154" t="s">
        <v>91</v>
      </c>
      <c r="B27" s="155">
        <v>3000</v>
      </c>
      <c r="C27" s="158">
        <v>1062.4000000000001</v>
      </c>
      <c r="D27" s="157">
        <f t="shared" si="0"/>
        <v>35.413333333333334</v>
      </c>
    </row>
    <row r="28" spans="1:4" ht="54.75" customHeight="1">
      <c r="A28" s="154" t="s">
        <v>92</v>
      </c>
      <c r="B28" s="155"/>
      <c r="C28" s="158">
        <v>-44.4</v>
      </c>
      <c r="D28" s="157"/>
    </row>
    <row r="29" spans="1:4" ht="15" customHeight="1">
      <c r="A29" s="152" t="s">
        <v>30</v>
      </c>
      <c r="B29" s="149">
        <f>B7+B21</f>
        <v>837801.7</v>
      </c>
      <c r="C29" s="149">
        <f>C7+C21</f>
        <v>594958.8600000001</v>
      </c>
      <c r="D29" s="150">
        <f t="shared" si="0"/>
        <v>71.0142817805216</v>
      </c>
    </row>
    <row r="30" spans="1:4">
      <c r="A30" s="190"/>
      <c r="B30" s="191"/>
      <c r="C30" s="191"/>
      <c r="D30" s="192"/>
    </row>
    <row r="31" spans="1:4" ht="12.75" customHeight="1">
      <c r="A31" s="152" t="s">
        <v>15</v>
      </c>
      <c r="B31" s="160">
        <v>44041.5</v>
      </c>
      <c r="C31" s="160">
        <v>30631.3</v>
      </c>
      <c r="D31" s="150">
        <f t="shared" si="0"/>
        <v>69.550991678303419</v>
      </c>
    </row>
    <row r="32" spans="1:4" ht="15" customHeight="1">
      <c r="A32" s="152" t="s">
        <v>40</v>
      </c>
      <c r="B32" s="149">
        <v>1097</v>
      </c>
      <c r="C32" s="149">
        <v>851.3</v>
      </c>
      <c r="D32" s="150">
        <f t="shared" si="0"/>
        <v>77.602552415679114</v>
      </c>
    </row>
    <row r="33" spans="1:4" ht="43.5" customHeight="1">
      <c r="A33" s="152" t="s">
        <v>16</v>
      </c>
      <c r="B33" s="160">
        <v>2142.6999999999998</v>
      </c>
      <c r="C33" s="160">
        <v>1487.6</v>
      </c>
      <c r="D33" s="150">
        <f t="shared" si="0"/>
        <v>69.426424604470995</v>
      </c>
    </row>
    <row r="34" spans="1:4" ht="18" customHeight="1">
      <c r="A34" s="152" t="s">
        <v>17</v>
      </c>
      <c r="B34" s="160">
        <v>5980.7</v>
      </c>
      <c r="C34" s="160">
        <v>3884.8</v>
      </c>
      <c r="D34" s="150">
        <f t="shared" si="0"/>
        <v>64.955607203170203</v>
      </c>
    </row>
    <row r="35" spans="1:4" ht="23.25" customHeight="1">
      <c r="A35" s="152" t="s">
        <v>6</v>
      </c>
      <c r="B35" s="160">
        <v>9332.7999999999993</v>
      </c>
      <c r="C35" s="160">
        <v>6544.3</v>
      </c>
      <c r="D35" s="150">
        <f t="shared" si="0"/>
        <v>70.121506943253905</v>
      </c>
    </row>
    <row r="36" spans="1:4" ht="18" customHeight="1">
      <c r="A36" s="152" t="s">
        <v>7</v>
      </c>
      <c r="B36" s="160">
        <v>379231.6</v>
      </c>
      <c r="C36" s="160">
        <v>266223</v>
      </c>
      <c r="D36" s="150">
        <f t="shared" si="0"/>
        <v>70.200637288664765</v>
      </c>
    </row>
    <row r="37" spans="1:4" ht="24" customHeight="1">
      <c r="A37" s="152" t="s">
        <v>41</v>
      </c>
      <c r="B37" s="160">
        <v>68270.8</v>
      </c>
      <c r="C37" s="160">
        <v>49623.4</v>
      </c>
      <c r="D37" s="150">
        <f t="shared" si="0"/>
        <v>72.686126425939051</v>
      </c>
    </row>
    <row r="38" spans="1:4" ht="14.25" customHeight="1">
      <c r="A38" s="152" t="s">
        <v>42</v>
      </c>
      <c r="B38" s="160">
        <v>8755.2999999999993</v>
      </c>
      <c r="C38" s="160">
        <v>4648.7</v>
      </c>
      <c r="D38" s="150">
        <f t="shared" si="0"/>
        <v>53.095839091750143</v>
      </c>
    </row>
    <row r="39" spans="1:4" ht="15" customHeight="1">
      <c r="A39" s="152" t="s">
        <v>8</v>
      </c>
      <c r="B39" s="160">
        <v>259771.5</v>
      </c>
      <c r="C39" s="160">
        <v>168070.6</v>
      </c>
      <c r="D39" s="150">
        <f t="shared" si="0"/>
        <v>64.699399279751631</v>
      </c>
    </row>
    <row r="40" spans="1:4" ht="20.25" customHeight="1">
      <c r="A40" s="152" t="s">
        <v>43</v>
      </c>
      <c r="B40" s="149">
        <v>349.4</v>
      </c>
      <c r="C40" s="149">
        <v>311.39999999999998</v>
      </c>
      <c r="D40" s="150">
        <f t="shared" si="0"/>
        <v>89.124212936462513</v>
      </c>
    </row>
    <row r="41" spans="1:4" ht="15.75" customHeight="1">
      <c r="A41" s="152" t="s">
        <v>44</v>
      </c>
      <c r="B41" s="149">
        <v>2219.5</v>
      </c>
      <c r="C41" s="149">
        <v>1490.2</v>
      </c>
      <c r="D41" s="150">
        <f t="shared" si="0"/>
        <v>67.141248028835321</v>
      </c>
    </row>
    <row r="42" spans="1:4" ht="27.75" customHeight="1">
      <c r="A42" s="152" t="s">
        <v>45</v>
      </c>
      <c r="B42" s="149">
        <v>100</v>
      </c>
      <c r="C42" s="149">
        <v>33.700000000000003</v>
      </c>
      <c r="D42" s="150">
        <f t="shared" si="0"/>
        <v>33.700000000000003</v>
      </c>
    </row>
    <row r="43" spans="1:4" ht="30.75" customHeight="1">
      <c r="A43" s="152" t="s">
        <v>48</v>
      </c>
      <c r="B43" s="149">
        <f>B44+B45</f>
        <v>58918.9</v>
      </c>
      <c r="C43" s="149">
        <f>SUM(C44:C45)</f>
        <v>54728.1</v>
      </c>
      <c r="D43" s="150">
        <f t="shared" si="0"/>
        <v>92.887172027991014</v>
      </c>
    </row>
    <row r="44" spans="1:4" ht="22.5" customHeight="1">
      <c r="A44" s="154" t="s">
        <v>35</v>
      </c>
      <c r="B44" s="155">
        <v>55238.9</v>
      </c>
      <c r="C44" s="158">
        <v>51977.599999999999</v>
      </c>
      <c r="D44" s="157">
        <f t="shared" ref="D44:D46" si="1">C44/B44*100</f>
        <v>94.096008428842708</v>
      </c>
    </row>
    <row r="45" spans="1:4" ht="16.5" customHeight="1">
      <c r="A45" s="154" t="s">
        <v>47</v>
      </c>
      <c r="B45" s="155">
        <v>3680</v>
      </c>
      <c r="C45" s="158">
        <v>2750.5</v>
      </c>
      <c r="D45" s="157"/>
    </row>
    <row r="46" spans="1:4" ht="17.25" customHeight="1">
      <c r="A46" s="152" t="s">
        <v>32</v>
      </c>
      <c r="B46" s="149">
        <f>B31+B32+B33+B34+B35+B36+B37+B38+B39+B40+B41+B42+B43</f>
        <v>840211.7</v>
      </c>
      <c r="C46" s="149">
        <f>C31+C32+C33+C34+C35+C36+C37+C38+C39+C40+C41+C42+C43</f>
        <v>588528.39999999991</v>
      </c>
      <c r="D46" s="150">
        <f t="shared" si="1"/>
        <v>70.045251690734602</v>
      </c>
    </row>
    <row r="47" spans="1:4" ht="24">
      <c r="A47" s="152" t="s">
        <v>33</v>
      </c>
      <c r="B47" s="156"/>
      <c r="C47" s="156">
        <f>C29-C46</f>
        <v>6430.4600000001956</v>
      </c>
      <c r="D47" s="150"/>
    </row>
    <row r="48" spans="1:4" ht="24.75" customHeight="1">
      <c r="A48" s="162"/>
      <c r="B48" s="163" t="s">
        <v>49</v>
      </c>
      <c r="C48" s="164"/>
      <c r="D48" s="134"/>
    </row>
    <row r="49" spans="1:4" ht="32.25" customHeight="1">
      <c r="A49" s="165"/>
      <c r="B49" s="166"/>
      <c r="C49" s="167"/>
      <c r="D49" s="134"/>
    </row>
    <row r="50" spans="1:4" ht="26.25" customHeight="1">
      <c r="A50" s="9" t="s">
        <v>34</v>
      </c>
      <c r="B50" s="50">
        <f>B51</f>
        <v>2410000</v>
      </c>
      <c r="C50" s="50">
        <f>C51+C63</f>
        <v>-6430517.6699999571</v>
      </c>
      <c r="D50" s="134"/>
    </row>
    <row r="51" spans="1:4" ht="29.25" customHeight="1">
      <c r="A51" s="171" t="s">
        <v>94</v>
      </c>
      <c r="B51" s="31">
        <v>2410000</v>
      </c>
      <c r="C51" s="173">
        <v>-240000</v>
      </c>
      <c r="D51" s="134"/>
    </row>
    <row r="52" spans="1:4" ht="25.5" customHeight="1">
      <c r="A52" s="56" t="s">
        <v>111</v>
      </c>
      <c r="B52" s="31">
        <f>B53+B55</f>
        <v>1606000</v>
      </c>
      <c r="C52" s="184"/>
      <c r="D52" s="134"/>
    </row>
    <row r="53" spans="1:4" ht="36" customHeight="1">
      <c r="A53" s="37" t="s">
        <v>112</v>
      </c>
      <c r="B53" s="33">
        <v>2410000</v>
      </c>
      <c r="C53" s="51"/>
      <c r="D53" s="143"/>
    </row>
    <row r="54" spans="1:4" ht="23.25" customHeight="1">
      <c r="A54" s="10" t="s">
        <v>113</v>
      </c>
      <c r="B54" s="33">
        <v>2410000</v>
      </c>
      <c r="C54" s="52"/>
      <c r="D54" s="143"/>
    </row>
    <row r="55" spans="1:4" ht="38.25" customHeight="1">
      <c r="A55" s="10" t="s">
        <v>114</v>
      </c>
      <c r="B55" s="33">
        <v>-804000</v>
      </c>
      <c r="C55" s="53"/>
      <c r="D55" s="134"/>
    </row>
    <row r="56" spans="1:4" ht="52.5" customHeight="1">
      <c r="A56" s="37" t="s">
        <v>115</v>
      </c>
      <c r="B56" s="33">
        <v>-804000</v>
      </c>
      <c r="C56" s="173"/>
      <c r="D56" s="143"/>
    </row>
    <row r="57" spans="1:4" ht="36.75" customHeight="1">
      <c r="A57" s="10" t="s">
        <v>95</v>
      </c>
      <c r="B57" s="172">
        <v>804000</v>
      </c>
      <c r="C57" s="173">
        <v>-240000</v>
      </c>
      <c r="D57" s="143"/>
    </row>
    <row r="58" spans="1:4" ht="48">
      <c r="A58" s="10" t="s">
        <v>96</v>
      </c>
      <c r="B58" s="172">
        <f>B59+B61</f>
        <v>804000</v>
      </c>
      <c r="C58" s="173">
        <v>-240000</v>
      </c>
      <c r="D58" s="143"/>
    </row>
    <row r="59" spans="1:4" ht="51.75" customHeight="1">
      <c r="A59" s="10" t="s">
        <v>116</v>
      </c>
      <c r="B59" s="33">
        <v>150000000</v>
      </c>
      <c r="C59" s="33"/>
      <c r="D59" s="143"/>
    </row>
    <row r="60" spans="1:4" ht="23.25" customHeight="1">
      <c r="A60" s="10" t="s">
        <v>98</v>
      </c>
      <c r="B60" s="33">
        <v>150000000</v>
      </c>
      <c r="C60" s="52"/>
      <c r="D60" s="143"/>
    </row>
    <row r="61" spans="1:4" ht="47.25" customHeight="1">
      <c r="A61" s="37" t="s">
        <v>99</v>
      </c>
      <c r="B61" s="33">
        <v>-149196000</v>
      </c>
      <c r="C61" s="173">
        <v>-240000</v>
      </c>
      <c r="D61" s="134"/>
    </row>
    <row r="62" spans="1:4" ht="48" customHeight="1">
      <c r="A62" s="37" t="s">
        <v>100</v>
      </c>
      <c r="B62" s="33">
        <v>-149196000</v>
      </c>
      <c r="C62" s="173">
        <v>-240000</v>
      </c>
      <c r="D62" s="143"/>
    </row>
    <row r="63" spans="1:4" ht="18" customHeight="1">
      <c r="A63" s="64" t="s">
        <v>117</v>
      </c>
      <c r="B63" s="52">
        <f>B66+B69</f>
        <v>0</v>
      </c>
      <c r="C63" s="174">
        <f>C66+C69</f>
        <v>-6190517.6699999571</v>
      </c>
      <c r="D63" s="143"/>
    </row>
    <row r="64" spans="1:4" ht="27" customHeight="1">
      <c r="A64" s="37" t="s">
        <v>102</v>
      </c>
      <c r="B64" s="54">
        <f>B65+B69</f>
        <v>0</v>
      </c>
      <c r="C64" s="175">
        <f>C65+C69</f>
        <v>-6190517.6699999571</v>
      </c>
      <c r="D64" s="143"/>
    </row>
    <row r="65" spans="1:4" ht="17.25" customHeight="1">
      <c r="A65" s="37" t="s">
        <v>107</v>
      </c>
      <c r="B65" s="33">
        <v>-990211669.77999997</v>
      </c>
      <c r="C65" s="175">
        <v>-598585460.77999997</v>
      </c>
      <c r="D65" s="143"/>
    </row>
    <row r="66" spans="1:4" ht="22.5" customHeight="1">
      <c r="A66" s="37" t="s">
        <v>108</v>
      </c>
      <c r="B66" s="33">
        <v>-990211669.77999997</v>
      </c>
      <c r="C66" s="175">
        <v>-598585460.77999997</v>
      </c>
      <c r="D66" s="134"/>
    </row>
    <row r="67" spans="1:4" ht="27" customHeight="1">
      <c r="A67" s="37" t="s">
        <v>118</v>
      </c>
      <c r="B67" s="33">
        <v>-990211669.77999997</v>
      </c>
      <c r="C67" s="175">
        <v>-598585460.77999997</v>
      </c>
      <c r="D67" s="135"/>
    </row>
    <row r="68" spans="1:4" ht="27" customHeight="1">
      <c r="A68" s="37" t="s">
        <v>110</v>
      </c>
      <c r="B68" s="33">
        <v>-990211669.77999997</v>
      </c>
      <c r="C68" s="175">
        <v>-598585460.77999997</v>
      </c>
      <c r="D68" s="135"/>
    </row>
    <row r="69" spans="1:4" ht="13.5" customHeight="1">
      <c r="A69" s="37" t="s">
        <v>107</v>
      </c>
      <c r="B69" s="33">
        <v>990211669.77999997</v>
      </c>
      <c r="C69" s="175">
        <v>592394943.11000001</v>
      </c>
      <c r="D69" s="135"/>
    </row>
    <row r="70" spans="1:4" ht="24.75" customHeight="1">
      <c r="A70" s="37" t="s">
        <v>108</v>
      </c>
      <c r="B70" s="33">
        <v>990211669.77999997</v>
      </c>
      <c r="C70" s="175">
        <v>592394943.11000001</v>
      </c>
      <c r="D70" s="135"/>
    </row>
    <row r="71" spans="1:4" ht="27" customHeight="1">
      <c r="A71" s="37" t="s">
        <v>119</v>
      </c>
      <c r="B71" s="33">
        <v>990211669.77999997</v>
      </c>
      <c r="C71" s="175">
        <v>592394943.11000001</v>
      </c>
      <c r="D71" s="135"/>
    </row>
    <row r="72" spans="1:4" ht="30.75" customHeight="1">
      <c r="A72" s="37" t="s">
        <v>110</v>
      </c>
      <c r="B72" s="33">
        <v>990211669.77999997</v>
      </c>
      <c r="C72" s="175">
        <v>592394943.11000001</v>
      </c>
      <c r="D72" s="135"/>
    </row>
    <row r="73" spans="1:4" ht="34.5" customHeight="1"/>
    <row r="75" spans="1:4" ht="16.5" customHeight="1"/>
    <row r="76" spans="1:4" ht="30.75" customHeight="1"/>
    <row r="79" spans="1:4" ht="25.5" customHeight="1"/>
    <row r="80" spans="1:4" ht="36" customHeight="1"/>
    <row r="81" ht="31.5" customHeight="1"/>
    <row r="82" ht="35.25" customHeight="1"/>
    <row r="83" ht="50.25" customHeight="1"/>
    <row r="84" ht="41.25" customHeight="1"/>
    <row r="85" ht="49.5" customHeight="1"/>
    <row r="86" ht="38.25" customHeight="1"/>
    <row r="87" ht="49.5" customHeight="1"/>
    <row r="88" ht="50.25" customHeight="1"/>
    <row r="89" ht="63" customHeight="1"/>
    <row r="90" ht="60.75" customHeight="1"/>
    <row r="91" ht="63.75" customHeight="1"/>
    <row r="92" ht="18.75" customHeight="1"/>
    <row r="93" ht="23.25" customHeight="1"/>
    <row r="94" ht="15" customHeight="1"/>
    <row r="95" ht="25.5" customHeight="1"/>
    <row r="96" ht="26.25" customHeight="1"/>
    <row r="97" ht="39" customHeight="1"/>
    <row r="98" ht="18.75" customHeight="1"/>
    <row r="99" ht="27.75" customHeight="1"/>
    <row r="100" ht="28.5" customHeight="1"/>
    <row r="101" ht="37.5" customHeight="1"/>
  </sheetData>
  <mergeCells count="3">
    <mergeCell ref="A1:D1"/>
    <mergeCell ref="A2:D2"/>
    <mergeCell ref="A3:D3"/>
  </mergeCells>
  <pageMargins left="0.7" right="0.7" top="0.75" bottom="0.75" header="0.3" footer="0.3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selection sqref="A1:D101"/>
    </sheetView>
  </sheetViews>
  <sheetFormatPr defaultRowHeight="12.75"/>
  <cols>
    <col min="1" max="1" width="32.85546875" customWidth="1"/>
    <col min="2" max="2" width="13" customWidth="1"/>
    <col min="3" max="3" width="18.28515625" customWidth="1"/>
    <col min="4" max="4" width="17.7109375" customWidth="1"/>
  </cols>
  <sheetData>
    <row r="1" spans="1:4" ht="15.75">
      <c r="A1" s="197" t="s">
        <v>54</v>
      </c>
      <c r="B1" s="198"/>
      <c r="C1" s="198"/>
      <c r="D1" s="198"/>
    </row>
    <row r="2" spans="1:4" ht="15.75">
      <c r="A2" s="199" t="s">
        <v>122</v>
      </c>
      <c r="B2" s="200"/>
      <c r="C2" s="200"/>
      <c r="D2" s="200"/>
    </row>
    <row r="3" spans="1:4" ht="15.75">
      <c r="A3" s="201" t="s">
        <v>127</v>
      </c>
      <c r="B3" s="200"/>
      <c r="C3" s="200"/>
      <c r="D3" s="200"/>
    </row>
    <row r="4" spans="1:4" ht="15.75" thickBot="1">
      <c r="A4" s="136"/>
      <c r="B4" s="137"/>
      <c r="C4" s="138"/>
      <c r="D4" s="134" t="s">
        <v>90</v>
      </c>
    </row>
    <row r="5" spans="1:4" ht="15.75" thickBot="1">
      <c r="A5" s="139" t="s">
        <v>2</v>
      </c>
      <c r="B5" s="140" t="s">
        <v>38</v>
      </c>
      <c r="C5" s="141" t="s">
        <v>39</v>
      </c>
      <c r="D5" s="142" t="s">
        <v>20</v>
      </c>
    </row>
    <row r="6" spans="1:4" ht="13.5" thickBot="1">
      <c r="A6" s="144">
        <v>1</v>
      </c>
      <c r="B6" s="145">
        <v>2</v>
      </c>
      <c r="C6" s="146">
        <v>3</v>
      </c>
      <c r="D6" s="147">
        <v>4</v>
      </c>
    </row>
    <row r="7" spans="1:4" ht="30" customHeight="1">
      <c r="A7" s="148" t="s">
        <v>21</v>
      </c>
      <c r="B7" s="149">
        <f>B8+B10+B11+B13+B14+B15+B17+B18+B19+B20</f>
        <v>102531</v>
      </c>
      <c r="C7" s="149">
        <f>C8+C10+C11+C13+C14+C15+C17+C18+C19+C20</f>
        <v>80179.97</v>
      </c>
      <c r="D7" s="150">
        <f>C7/B7*100</f>
        <v>78.200710029161911</v>
      </c>
    </row>
    <row r="8" spans="1:4" ht="28.5" customHeight="1">
      <c r="A8" s="152" t="s">
        <v>18</v>
      </c>
      <c r="B8" s="153">
        <f>B9</f>
        <v>59770</v>
      </c>
      <c r="C8" s="153">
        <f>C9</f>
        <v>43789.1</v>
      </c>
      <c r="D8" s="150">
        <f t="shared" ref="D8:D72" si="0">C8/B8*100</f>
        <v>73.262673582064579</v>
      </c>
    </row>
    <row r="9" spans="1:4" ht="23.25" customHeight="1">
      <c r="A9" s="154" t="s">
        <v>1</v>
      </c>
      <c r="B9" s="155">
        <v>59770</v>
      </c>
      <c r="C9" s="156">
        <v>43789.1</v>
      </c>
      <c r="D9" s="157">
        <f t="shared" si="0"/>
        <v>73.262673582064579</v>
      </c>
    </row>
    <row r="10" spans="1:4" ht="31.5" customHeight="1">
      <c r="A10" s="152" t="s">
        <v>3</v>
      </c>
      <c r="B10" s="149">
        <v>8775</v>
      </c>
      <c r="C10" s="159">
        <v>7283.4</v>
      </c>
      <c r="D10" s="150">
        <f t="shared" si="0"/>
        <v>83.001709401709405</v>
      </c>
    </row>
    <row r="11" spans="1:4" ht="24.75" customHeight="1">
      <c r="A11" s="152" t="s">
        <v>4</v>
      </c>
      <c r="B11" s="149">
        <f>B12</f>
        <v>335.5</v>
      </c>
      <c r="C11" s="149">
        <f>C12</f>
        <v>-71.819999999999993</v>
      </c>
      <c r="D11" s="150">
        <f t="shared" si="0"/>
        <v>-21.406855439642321</v>
      </c>
    </row>
    <row r="12" spans="1:4">
      <c r="A12" s="154" t="s">
        <v>10</v>
      </c>
      <c r="B12" s="155">
        <v>335.5</v>
      </c>
      <c r="C12" s="158">
        <v>-71.819999999999993</v>
      </c>
      <c r="D12" s="157">
        <f t="shared" si="0"/>
        <v>-21.406855439642321</v>
      </c>
    </row>
    <row r="13" spans="1:4" ht="28.5" customHeight="1">
      <c r="A13" s="152" t="s">
        <v>22</v>
      </c>
      <c r="B13" s="149">
        <v>2810</v>
      </c>
      <c r="C13" s="160">
        <v>2486.8200000000002</v>
      </c>
      <c r="D13" s="150">
        <f t="shared" si="0"/>
        <v>88.498932384341643</v>
      </c>
    </row>
    <row r="14" spans="1:4" ht="90.75" customHeight="1">
      <c r="A14" s="152" t="s">
        <v>46</v>
      </c>
      <c r="B14" s="149">
        <v>21285</v>
      </c>
      <c r="C14" s="160">
        <v>17775.88</v>
      </c>
      <c r="D14" s="150">
        <f t="shared" si="0"/>
        <v>83.513648108996946</v>
      </c>
    </row>
    <row r="15" spans="1:4" ht="42.75" customHeight="1">
      <c r="A15" s="152" t="s">
        <v>11</v>
      </c>
      <c r="B15" s="149">
        <f>B16</f>
        <v>214.5</v>
      </c>
      <c r="C15" s="149">
        <f>C16</f>
        <v>256.97000000000003</v>
      </c>
      <c r="D15" s="150">
        <f t="shared" si="0"/>
        <v>119.7995337995338</v>
      </c>
    </row>
    <row r="16" spans="1:4" ht="27.75" customHeight="1">
      <c r="A16" s="154" t="s">
        <v>12</v>
      </c>
      <c r="B16" s="155">
        <v>214.5</v>
      </c>
      <c r="C16" s="158">
        <v>256.97000000000003</v>
      </c>
      <c r="D16" s="157">
        <f t="shared" si="0"/>
        <v>119.7995337995338</v>
      </c>
    </row>
    <row r="17" spans="1:4" ht="51.75" customHeight="1">
      <c r="A17" s="152" t="s">
        <v>13</v>
      </c>
      <c r="B17" s="149">
        <v>3351</v>
      </c>
      <c r="C17" s="160">
        <v>2848.29</v>
      </c>
      <c r="D17" s="150">
        <f t="shared" si="0"/>
        <v>84.998209489704564</v>
      </c>
    </row>
    <row r="18" spans="1:4" ht="54.75" customHeight="1">
      <c r="A18" s="152" t="s">
        <v>23</v>
      </c>
      <c r="B18" s="149">
        <v>5000</v>
      </c>
      <c r="C18" s="159">
        <v>5142.53</v>
      </c>
      <c r="D18" s="150" t="s">
        <v>86</v>
      </c>
    </row>
    <row r="19" spans="1:4" ht="25.5" customHeight="1">
      <c r="A19" s="152" t="s">
        <v>24</v>
      </c>
      <c r="B19" s="149">
        <v>938.4</v>
      </c>
      <c r="C19" s="159">
        <v>626.82000000000005</v>
      </c>
      <c r="D19" s="150">
        <f t="shared" si="0"/>
        <v>66.796675191815865</v>
      </c>
    </row>
    <row r="20" spans="1:4" ht="23.25" customHeight="1">
      <c r="A20" s="152" t="s">
        <v>5</v>
      </c>
      <c r="B20" s="149">
        <v>51.6</v>
      </c>
      <c r="C20" s="159">
        <v>41.98</v>
      </c>
      <c r="D20" s="150" t="s">
        <v>86</v>
      </c>
    </row>
    <row r="21" spans="1:4" ht="23.25" customHeight="1">
      <c r="A21" s="152" t="s">
        <v>19</v>
      </c>
      <c r="B21" s="149">
        <f>B22+B27+B28</f>
        <v>738270.69</v>
      </c>
      <c r="C21" s="149">
        <f>C22+C27+C28</f>
        <v>580576.98</v>
      </c>
      <c r="D21" s="150">
        <f t="shared" si="0"/>
        <v>78.640123177584101</v>
      </c>
    </row>
    <row r="22" spans="1:4" ht="57" customHeight="1">
      <c r="A22" s="154" t="s">
        <v>25</v>
      </c>
      <c r="B22" s="155">
        <f>B23+B24+B25+B26</f>
        <v>735270.69</v>
      </c>
      <c r="C22" s="155">
        <f>C23+C24+C25+C26</f>
        <v>579562.86</v>
      </c>
      <c r="D22" s="157">
        <f t="shared" si="0"/>
        <v>78.823060388820892</v>
      </c>
    </row>
    <row r="23" spans="1:4" ht="38.25" customHeight="1">
      <c r="A23" s="154" t="s">
        <v>26</v>
      </c>
      <c r="B23" s="155">
        <v>233010</v>
      </c>
      <c r="C23" s="158">
        <v>215184.05</v>
      </c>
      <c r="D23" s="157">
        <f t="shared" si="0"/>
        <v>92.349706021200802</v>
      </c>
    </row>
    <row r="24" spans="1:4" ht="51" customHeight="1">
      <c r="A24" s="154" t="s">
        <v>27</v>
      </c>
      <c r="B24" s="155">
        <v>33054.29</v>
      </c>
      <c r="C24" s="158">
        <v>20362.41</v>
      </c>
      <c r="D24" s="157">
        <f t="shared" si="0"/>
        <v>61.602926579273067</v>
      </c>
    </row>
    <row r="25" spans="1:4" ht="43.5" customHeight="1">
      <c r="A25" s="154" t="s">
        <v>28</v>
      </c>
      <c r="B25" s="155">
        <v>468938.1</v>
      </c>
      <c r="C25" s="158">
        <v>343795.1</v>
      </c>
      <c r="D25" s="157">
        <f t="shared" si="0"/>
        <v>73.313535411176872</v>
      </c>
    </row>
    <row r="26" spans="1:4" ht="20.25" customHeight="1">
      <c r="A26" s="154" t="s">
        <v>29</v>
      </c>
      <c r="B26" s="155">
        <v>268.3</v>
      </c>
      <c r="C26" s="158">
        <v>221.3</v>
      </c>
      <c r="D26" s="157">
        <f t="shared" si="0"/>
        <v>82.482295937383526</v>
      </c>
    </row>
    <row r="27" spans="1:4" ht="26.25" customHeight="1">
      <c r="A27" s="154" t="s">
        <v>91</v>
      </c>
      <c r="B27" s="155">
        <v>3000</v>
      </c>
      <c r="C27" s="158">
        <v>1062.3699999999999</v>
      </c>
      <c r="D27" s="157">
        <f t="shared" si="0"/>
        <v>35.412333333333329</v>
      </c>
    </row>
    <row r="28" spans="1:4" ht="75.75" customHeight="1">
      <c r="A28" s="154" t="s">
        <v>92</v>
      </c>
      <c r="B28" s="155"/>
      <c r="C28" s="158">
        <v>-48.25</v>
      </c>
      <c r="D28" s="157"/>
    </row>
    <row r="29" spans="1:4" ht="21" customHeight="1">
      <c r="A29" s="152" t="s">
        <v>30</v>
      </c>
      <c r="B29" s="149">
        <f>B7+B21</f>
        <v>840801.69</v>
      </c>
      <c r="C29" s="149">
        <f>C7+C21</f>
        <v>660756.94999999995</v>
      </c>
      <c r="D29" s="150">
        <f t="shared" si="0"/>
        <v>78.58653923495325</v>
      </c>
    </row>
    <row r="30" spans="1:4">
      <c r="A30" s="190"/>
      <c r="B30" s="191"/>
      <c r="C30" s="191"/>
      <c r="D30" s="192"/>
    </row>
    <row r="31" spans="1:4" ht="26.25" customHeight="1">
      <c r="A31" s="152" t="s">
        <v>15</v>
      </c>
      <c r="B31" s="160">
        <f>SUM(B32:B39)</f>
        <v>44269.3</v>
      </c>
      <c r="C31" s="160">
        <f>SUM(C32:C39)</f>
        <v>34829.1</v>
      </c>
      <c r="D31" s="150">
        <f t="shared" si="0"/>
        <v>78.675515537855802</v>
      </c>
    </row>
    <row r="32" spans="1:4" ht="34.5" customHeight="1">
      <c r="A32" s="154" t="s">
        <v>57</v>
      </c>
      <c r="B32" s="156">
        <v>664</v>
      </c>
      <c r="C32" s="158">
        <v>602.70000000000005</v>
      </c>
      <c r="D32" s="157">
        <f t="shared" si="0"/>
        <v>90.768072289156635</v>
      </c>
    </row>
    <row r="33" spans="1:4" ht="60.75" customHeight="1">
      <c r="A33" s="154" t="s">
        <v>58</v>
      </c>
      <c r="B33" s="156">
        <v>877</v>
      </c>
      <c r="C33" s="158">
        <v>687.8</v>
      </c>
      <c r="D33" s="157">
        <f t="shared" si="0"/>
        <v>78.426453819840361</v>
      </c>
    </row>
    <row r="34" spans="1:4" ht="63" customHeight="1">
      <c r="A34" s="154" t="s">
        <v>59</v>
      </c>
      <c r="B34" s="156">
        <v>14609.5</v>
      </c>
      <c r="C34" s="158">
        <v>12482.5</v>
      </c>
      <c r="D34" s="157">
        <f t="shared" si="0"/>
        <v>85.440980184126772</v>
      </c>
    </row>
    <row r="35" spans="1:4" ht="14.25" customHeight="1">
      <c r="A35" s="154" t="s">
        <v>60</v>
      </c>
      <c r="B35" s="156">
        <v>9.3000000000000007</v>
      </c>
      <c r="C35" s="158">
        <v>0</v>
      </c>
      <c r="D35" s="157">
        <f t="shared" si="0"/>
        <v>0</v>
      </c>
    </row>
    <row r="36" spans="1:4" ht="51" customHeight="1">
      <c r="A36" s="154" t="s">
        <v>61</v>
      </c>
      <c r="B36" s="156">
        <v>409</v>
      </c>
      <c r="C36" s="158">
        <v>208.8</v>
      </c>
      <c r="D36" s="157">
        <f t="shared" si="0"/>
        <v>51.051344743276282</v>
      </c>
    </row>
    <row r="37" spans="1:4" ht="33" customHeight="1">
      <c r="A37" s="154" t="s">
        <v>126</v>
      </c>
      <c r="B37" s="156">
        <v>270</v>
      </c>
      <c r="C37" s="158">
        <v>270</v>
      </c>
      <c r="D37" s="157">
        <f t="shared" si="0"/>
        <v>100</v>
      </c>
    </row>
    <row r="38" spans="1:4" ht="14.25" customHeight="1">
      <c r="A38" s="154" t="s">
        <v>62</v>
      </c>
      <c r="B38" s="156">
        <v>500</v>
      </c>
      <c r="C38" s="158">
        <v>0</v>
      </c>
      <c r="D38" s="157">
        <f t="shared" si="0"/>
        <v>0</v>
      </c>
    </row>
    <row r="39" spans="1:4" ht="23.25" customHeight="1">
      <c r="A39" s="154" t="s">
        <v>63</v>
      </c>
      <c r="B39" s="156">
        <v>26930.5</v>
      </c>
      <c r="C39" s="158">
        <v>20577.3</v>
      </c>
      <c r="D39" s="157">
        <f t="shared" si="0"/>
        <v>76.408904402071997</v>
      </c>
    </row>
    <row r="40" spans="1:4" ht="21.75" customHeight="1">
      <c r="A40" s="152" t="s">
        <v>40</v>
      </c>
      <c r="B40" s="149">
        <f>B41</f>
        <v>1097</v>
      </c>
      <c r="C40" s="149">
        <f>C41</f>
        <v>851.3</v>
      </c>
      <c r="D40" s="150">
        <f t="shared" si="0"/>
        <v>77.602552415679114</v>
      </c>
    </row>
    <row r="41" spans="1:4" ht="29.25" customHeight="1">
      <c r="A41" s="154" t="s">
        <v>64</v>
      </c>
      <c r="B41" s="155">
        <v>1097</v>
      </c>
      <c r="C41" s="158">
        <v>851.3</v>
      </c>
      <c r="D41" s="150">
        <f t="shared" si="0"/>
        <v>77.602552415679114</v>
      </c>
    </row>
    <row r="42" spans="1:4" ht="37.5" customHeight="1">
      <c r="A42" s="152" t="s">
        <v>16</v>
      </c>
      <c r="B42" s="160">
        <f>B43</f>
        <v>2142.6999999999998</v>
      </c>
      <c r="C42" s="160">
        <f>C43</f>
        <v>1634</v>
      </c>
      <c r="D42" s="150">
        <f t="shared" si="0"/>
        <v>76.258925654548008</v>
      </c>
    </row>
    <row r="43" spans="1:4" ht="45.75" customHeight="1">
      <c r="A43" s="154" t="s">
        <v>65</v>
      </c>
      <c r="B43" s="156">
        <v>2142.6999999999998</v>
      </c>
      <c r="C43" s="158">
        <v>1634</v>
      </c>
      <c r="D43" s="157">
        <f t="shared" si="0"/>
        <v>76.258925654548008</v>
      </c>
    </row>
    <row r="44" spans="1:4" ht="28.5" customHeight="1">
      <c r="A44" s="152" t="s">
        <v>17</v>
      </c>
      <c r="B44" s="160">
        <f>SUM(B45:B48)</f>
        <v>5646.1999999999989</v>
      </c>
      <c r="C44" s="160">
        <f>SUM(C45:C48)</f>
        <v>4570.3999999999996</v>
      </c>
      <c r="D44" s="150">
        <f t="shared" si="0"/>
        <v>80.946477276752518</v>
      </c>
    </row>
    <row r="45" spans="1:4" ht="30.75" customHeight="1">
      <c r="A45" s="154" t="s">
        <v>93</v>
      </c>
      <c r="B45" s="156">
        <v>2755.7</v>
      </c>
      <c r="C45" s="158">
        <v>2183.4</v>
      </c>
      <c r="D45" s="157">
        <f t="shared" si="0"/>
        <v>79.232137025075318</v>
      </c>
    </row>
    <row r="46" spans="1:4" ht="31.5" customHeight="1">
      <c r="A46" s="154" t="s">
        <v>66</v>
      </c>
      <c r="B46" s="156">
        <v>1759.1</v>
      </c>
      <c r="C46" s="158">
        <v>1534.5</v>
      </c>
      <c r="D46" s="157">
        <f t="shared" si="0"/>
        <v>87.23210732761072</v>
      </c>
    </row>
    <row r="47" spans="1:4">
      <c r="A47" s="154" t="s">
        <v>67</v>
      </c>
      <c r="B47" s="156">
        <v>901.4</v>
      </c>
      <c r="C47" s="158">
        <v>831.5</v>
      </c>
      <c r="D47" s="157">
        <f t="shared" si="0"/>
        <v>92.245396050587985</v>
      </c>
    </row>
    <row r="48" spans="1:4" ht="25.5" customHeight="1">
      <c r="A48" s="154" t="s">
        <v>68</v>
      </c>
      <c r="B48" s="156">
        <v>230</v>
      </c>
      <c r="C48" s="158">
        <v>21</v>
      </c>
      <c r="D48" s="157">
        <f t="shared" si="0"/>
        <v>9.1304347826086953</v>
      </c>
    </row>
    <row r="49" spans="1:4" ht="29.25" customHeight="1">
      <c r="A49" s="152" t="s">
        <v>6</v>
      </c>
      <c r="B49" s="160">
        <f>SUM(B50:B51)</f>
        <v>10483.1</v>
      </c>
      <c r="C49" s="160">
        <f>SUM(C50:C51)</f>
        <v>9076.8000000000011</v>
      </c>
      <c r="D49" s="150">
        <f t="shared" si="0"/>
        <v>86.58507502551727</v>
      </c>
    </row>
    <row r="50" spans="1:4" ht="17.25" customHeight="1">
      <c r="A50" s="154" t="s">
        <v>69</v>
      </c>
      <c r="B50" s="156">
        <v>138.69999999999999</v>
      </c>
      <c r="C50" s="158">
        <v>138.69999999999999</v>
      </c>
      <c r="D50" s="157">
        <f t="shared" si="0"/>
        <v>100</v>
      </c>
    </row>
    <row r="51" spans="1:4" ht="22.5" customHeight="1">
      <c r="A51" s="154" t="s">
        <v>70</v>
      </c>
      <c r="B51" s="156">
        <v>10344.4</v>
      </c>
      <c r="C51" s="158">
        <v>8938.1</v>
      </c>
      <c r="D51" s="157">
        <f t="shared" si="0"/>
        <v>86.405204748462936</v>
      </c>
    </row>
    <row r="52" spans="1:4" ht="13.5" customHeight="1">
      <c r="A52" s="152" t="s">
        <v>7</v>
      </c>
      <c r="B52" s="160">
        <f>SUM(B53:B56)</f>
        <v>377261.4</v>
      </c>
      <c r="C52" s="160">
        <f>SUM(C53:C56)</f>
        <v>291220.80000000005</v>
      </c>
      <c r="D52" s="150">
        <f t="shared" si="0"/>
        <v>77.19337308296052</v>
      </c>
    </row>
    <row r="53" spans="1:4" ht="18.75" customHeight="1">
      <c r="A53" s="154" t="s">
        <v>71</v>
      </c>
      <c r="B53" s="156">
        <v>133374.9</v>
      </c>
      <c r="C53" s="158">
        <v>98360.2</v>
      </c>
      <c r="D53" s="157">
        <f t="shared" si="0"/>
        <v>73.747159323081036</v>
      </c>
    </row>
    <row r="54" spans="1:4" ht="24" customHeight="1">
      <c r="A54" s="154" t="s">
        <v>72</v>
      </c>
      <c r="B54" s="156">
        <v>224610.1</v>
      </c>
      <c r="C54" s="158">
        <v>177004.7</v>
      </c>
      <c r="D54" s="157">
        <f t="shared" si="0"/>
        <v>78.805316412752589</v>
      </c>
    </row>
    <row r="55" spans="1:4" ht="31.5" customHeight="1">
      <c r="A55" s="154" t="s">
        <v>73</v>
      </c>
      <c r="B55" s="156">
        <v>2802.9</v>
      </c>
      <c r="C55" s="158">
        <v>2394.4</v>
      </c>
      <c r="D55" s="157">
        <f t="shared" si="0"/>
        <v>85.425808983552756</v>
      </c>
    </row>
    <row r="56" spans="1:4" ht="22.5" customHeight="1">
      <c r="A56" s="154" t="s">
        <v>74</v>
      </c>
      <c r="B56" s="156">
        <v>16473.5</v>
      </c>
      <c r="C56" s="158">
        <v>13461.5</v>
      </c>
      <c r="D56" s="157">
        <f t="shared" si="0"/>
        <v>81.716089477038878</v>
      </c>
    </row>
    <row r="57" spans="1:4" ht="18" customHeight="1">
      <c r="A57" s="152" t="s">
        <v>41</v>
      </c>
      <c r="B57" s="160">
        <f>SUM(B58:B59)</f>
        <v>68270.7</v>
      </c>
      <c r="C57" s="160">
        <f>SUM(C58:C59)</f>
        <v>54100.399999999994</v>
      </c>
      <c r="D57" s="150">
        <f t="shared" si="0"/>
        <v>79.243950918915431</v>
      </c>
    </row>
    <row r="58" spans="1:4">
      <c r="A58" s="154" t="s">
        <v>75</v>
      </c>
      <c r="B58" s="156">
        <v>64942</v>
      </c>
      <c r="C58" s="158">
        <v>51322.2</v>
      </c>
      <c r="D58" s="157">
        <f t="shared" si="0"/>
        <v>79.027747836531063</v>
      </c>
    </row>
    <row r="59" spans="1:4" ht="26.25" customHeight="1">
      <c r="A59" s="154" t="s">
        <v>76</v>
      </c>
      <c r="B59" s="156">
        <v>3328.7</v>
      </c>
      <c r="C59" s="158">
        <v>2778.2</v>
      </c>
      <c r="D59" s="157">
        <f t="shared" si="0"/>
        <v>83.462012196953765</v>
      </c>
    </row>
    <row r="60" spans="1:4" ht="18.75" customHeight="1">
      <c r="A60" s="152" t="s">
        <v>42</v>
      </c>
      <c r="B60" s="160">
        <f>SUM(B61:B62)</f>
        <v>9325.1</v>
      </c>
      <c r="C60" s="160">
        <f>SUM(C61:C62)</f>
        <v>6173.7</v>
      </c>
      <c r="D60" s="150">
        <f t="shared" si="0"/>
        <v>66.205188148116363</v>
      </c>
    </row>
    <row r="61" spans="1:4" ht="19.5" customHeight="1">
      <c r="A61" s="154" t="s">
        <v>77</v>
      </c>
      <c r="B61" s="156">
        <v>8045.4</v>
      </c>
      <c r="C61" s="158">
        <v>4928.2</v>
      </c>
      <c r="D61" s="157">
        <f t="shared" si="0"/>
        <v>61.254878564148463</v>
      </c>
    </row>
    <row r="62" spans="1:4" ht="30" customHeight="1">
      <c r="A62" s="154" t="s">
        <v>78</v>
      </c>
      <c r="B62" s="156">
        <v>1279.7</v>
      </c>
      <c r="C62" s="158">
        <v>1245.5</v>
      </c>
      <c r="D62" s="157">
        <f t="shared" si="0"/>
        <v>97.327498632491981</v>
      </c>
    </row>
    <row r="63" spans="1:4" ht="18" customHeight="1">
      <c r="A63" s="152" t="s">
        <v>8</v>
      </c>
      <c r="B63" s="160">
        <f>B64+B65+B66+B67+B68</f>
        <v>259878.1</v>
      </c>
      <c r="C63" s="160">
        <f>C64+C65+C66+C67+C68</f>
        <v>187167.7</v>
      </c>
      <c r="D63" s="150">
        <f t="shared" si="0"/>
        <v>72.021343853137296</v>
      </c>
    </row>
    <row r="64" spans="1:4" ht="18" customHeight="1">
      <c r="A64" s="154" t="s">
        <v>79</v>
      </c>
      <c r="B64" s="156">
        <v>2238.4</v>
      </c>
      <c r="C64" s="158">
        <v>1718.2</v>
      </c>
      <c r="D64" s="157">
        <f t="shared" si="0"/>
        <v>76.760185847033597</v>
      </c>
    </row>
    <row r="65" spans="1:4" ht="21.75" customHeight="1">
      <c r="A65" s="154" t="s">
        <v>80</v>
      </c>
      <c r="B65" s="156">
        <v>50525</v>
      </c>
      <c r="C65" s="158">
        <v>38328.300000000003</v>
      </c>
      <c r="D65" s="157">
        <f t="shared" si="0"/>
        <v>75.860069272637304</v>
      </c>
    </row>
    <row r="66" spans="1:4" ht="25.5" customHeight="1">
      <c r="A66" s="154" t="s">
        <v>81</v>
      </c>
      <c r="B66" s="156">
        <v>102938</v>
      </c>
      <c r="C66" s="158">
        <v>72617.100000000006</v>
      </c>
      <c r="D66" s="157">
        <f t="shared" si="0"/>
        <v>70.544502516077642</v>
      </c>
    </row>
    <row r="67" spans="1:4" ht="18" customHeight="1">
      <c r="A67" s="154" t="s">
        <v>82</v>
      </c>
      <c r="B67" s="156">
        <v>95257</v>
      </c>
      <c r="C67" s="158">
        <v>67946.100000000006</v>
      </c>
      <c r="D67" s="157">
        <f t="shared" si="0"/>
        <v>71.329246144640294</v>
      </c>
    </row>
    <row r="68" spans="1:4" ht="27.75" customHeight="1">
      <c r="A68" s="154" t="s">
        <v>83</v>
      </c>
      <c r="B68" s="156">
        <v>8919.7000000000007</v>
      </c>
      <c r="C68" s="158">
        <v>6558</v>
      </c>
      <c r="D68" s="157">
        <f t="shared" si="0"/>
        <v>73.522652107133652</v>
      </c>
    </row>
    <row r="69" spans="1:4" ht="21.75" customHeight="1">
      <c r="A69" s="152" t="s">
        <v>43</v>
      </c>
      <c r="B69" s="149">
        <v>349.4</v>
      </c>
      <c r="C69" s="149">
        <v>349.4</v>
      </c>
      <c r="D69" s="150">
        <f t="shared" si="0"/>
        <v>100</v>
      </c>
    </row>
    <row r="70" spans="1:4" ht="32.25" customHeight="1">
      <c r="A70" s="152" t="s">
        <v>44</v>
      </c>
      <c r="B70" s="149">
        <v>2119.5</v>
      </c>
      <c r="C70" s="149">
        <v>1669.6</v>
      </c>
      <c r="D70" s="150">
        <f t="shared" si="0"/>
        <v>78.773295588582201</v>
      </c>
    </row>
    <row r="71" spans="1:4" ht="44.25" customHeight="1">
      <c r="A71" s="152" t="s">
        <v>45</v>
      </c>
      <c r="B71" s="149">
        <v>100</v>
      </c>
      <c r="C71" s="149">
        <v>37.299999999999997</v>
      </c>
      <c r="D71" s="150">
        <f t="shared" si="0"/>
        <v>37.299999999999997</v>
      </c>
    </row>
    <row r="72" spans="1:4" ht="32.25" customHeight="1">
      <c r="A72" s="152" t="s">
        <v>48</v>
      </c>
      <c r="B72" s="149">
        <f>B73+B74</f>
        <v>62168.9</v>
      </c>
      <c r="C72" s="149">
        <f>SUM(C73:C74)</f>
        <v>59860</v>
      </c>
      <c r="D72" s="150">
        <f t="shared" si="0"/>
        <v>96.286085164768878</v>
      </c>
    </row>
    <row r="73" spans="1:4" ht="25.5" customHeight="1">
      <c r="A73" s="154" t="s">
        <v>35</v>
      </c>
      <c r="B73" s="155">
        <v>58488.9</v>
      </c>
      <c r="C73" s="158">
        <v>57109.5</v>
      </c>
      <c r="D73" s="157">
        <f t="shared" ref="D73:D75" si="1">C73/B73*100</f>
        <v>97.641603791488635</v>
      </c>
    </row>
    <row r="74" spans="1:4">
      <c r="A74" s="154" t="s">
        <v>47</v>
      </c>
      <c r="B74" s="155">
        <v>3680</v>
      </c>
      <c r="C74" s="158">
        <v>2750.5</v>
      </c>
      <c r="D74" s="157">
        <f t="shared" si="1"/>
        <v>74.741847826086953</v>
      </c>
    </row>
    <row r="75" spans="1:4" ht="16.5" customHeight="1">
      <c r="A75" s="152" t="s">
        <v>32</v>
      </c>
      <c r="B75" s="149">
        <f>B31+B40+B42+B44+B49+B52+B57+B60+B63+B69+B70+B71+B72</f>
        <v>843111.4</v>
      </c>
      <c r="C75" s="149">
        <f>C31+C40+C42+C44+C49+C52+C57+C60+C63+C69+C70+C71+C72</f>
        <v>651540.50000000012</v>
      </c>
      <c r="D75" s="150">
        <f t="shared" si="1"/>
        <v>77.278103462958754</v>
      </c>
    </row>
    <row r="76" spans="1:4" ht="28.5" customHeight="1">
      <c r="A76" s="152" t="s">
        <v>33</v>
      </c>
      <c r="B76" s="156"/>
      <c r="C76" s="156">
        <f>C29-C75</f>
        <v>9216.449999999837</v>
      </c>
      <c r="D76" s="150"/>
    </row>
    <row r="77" spans="1:4">
      <c r="A77" s="162"/>
      <c r="B77" s="163" t="s">
        <v>49</v>
      </c>
      <c r="C77" s="164"/>
      <c r="D77" s="134"/>
    </row>
    <row r="78" spans="1:4">
      <c r="A78" s="165"/>
      <c r="B78" s="166"/>
      <c r="C78" s="167"/>
      <c r="D78" s="134"/>
    </row>
    <row r="79" spans="1:4" ht="38.25" customHeight="1">
      <c r="A79" s="9" t="s">
        <v>34</v>
      </c>
      <c r="B79" s="50">
        <f>B80</f>
        <v>2410000</v>
      </c>
      <c r="C79" s="50">
        <f>C80+C92</f>
        <v>-9216171.8999999762</v>
      </c>
      <c r="D79" s="134"/>
    </row>
    <row r="80" spans="1:4" ht="32.25" customHeight="1">
      <c r="A80" s="171" t="s">
        <v>94</v>
      </c>
      <c r="B80" s="31">
        <v>2410000</v>
      </c>
      <c r="C80" s="31">
        <v>-270000</v>
      </c>
      <c r="D80" s="134"/>
    </row>
    <row r="81" spans="1:4" ht="32.25" customHeight="1">
      <c r="A81" s="56" t="s">
        <v>111</v>
      </c>
      <c r="B81" s="31">
        <f>B82+B84</f>
        <v>1606000</v>
      </c>
      <c r="C81" s="31"/>
      <c r="D81" s="134"/>
    </row>
    <row r="82" spans="1:4" ht="36" customHeight="1">
      <c r="A82" s="37" t="s">
        <v>112</v>
      </c>
      <c r="B82" s="33">
        <v>2410000</v>
      </c>
      <c r="C82" s="51"/>
      <c r="D82" s="143"/>
    </row>
    <row r="83" spans="1:4" ht="48.75" customHeight="1">
      <c r="A83" s="10" t="s">
        <v>113</v>
      </c>
      <c r="B83" s="33">
        <v>2410000</v>
      </c>
      <c r="C83" s="52"/>
      <c r="D83" s="143"/>
    </row>
    <row r="84" spans="1:4" ht="46.5" customHeight="1">
      <c r="A84" s="10" t="s">
        <v>114</v>
      </c>
      <c r="B84" s="33">
        <v>-804000</v>
      </c>
      <c r="C84" s="53"/>
      <c r="D84" s="134"/>
    </row>
    <row r="85" spans="1:4" ht="51" customHeight="1">
      <c r="A85" s="37" t="s">
        <v>115</v>
      </c>
      <c r="B85" s="33">
        <v>-804000</v>
      </c>
      <c r="C85" s="173"/>
      <c r="D85" s="143"/>
    </row>
    <row r="86" spans="1:4" ht="35.25" customHeight="1">
      <c r="A86" s="10" t="s">
        <v>95</v>
      </c>
      <c r="B86" s="172">
        <v>804000</v>
      </c>
      <c r="C86" s="173">
        <v>-270000</v>
      </c>
      <c r="D86" s="143"/>
    </row>
    <row r="87" spans="1:4" ht="47.25" customHeight="1">
      <c r="A87" s="10" t="s">
        <v>96</v>
      </c>
      <c r="B87" s="172">
        <f>B88+B90</f>
        <v>804000</v>
      </c>
      <c r="C87" s="173">
        <v>-270000</v>
      </c>
      <c r="D87" s="143"/>
    </row>
    <row r="88" spans="1:4" ht="48" customHeight="1">
      <c r="A88" s="10" t="s">
        <v>116</v>
      </c>
      <c r="B88" s="33">
        <v>150000000</v>
      </c>
      <c r="C88" s="33"/>
      <c r="D88" s="143"/>
    </row>
    <row r="89" spans="1:4" ht="60.75" customHeight="1">
      <c r="A89" s="10" t="s">
        <v>98</v>
      </c>
      <c r="B89" s="33">
        <v>150000000</v>
      </c>
      <c r="C89" s="52"/>
      <c r="D89" s="143"/>
    </row>
    <row r="90" spans="1:4" ht="60" customHeight="1">
      <c r="A90" s="37" t="s">
        <v>99</v>
      </c>
      <c r="B90" s="33">
        <v>-149196000</v>
      </c>
      <c r="C90" s="173">
        <v>-270000</v>
      </c>
      <c r="D90" s="134"/>
    </row>
    <row r="91" spans="1:4" ht="59.25" customHeight="1">
      <c r="A91" s="37" t="s">
        <v>100</v>
      </c>
      <c r="B91" s="33">
        <v>-149196000</v>
      </c>
      <c r="C91" s="173">
        <v>-270000</v>
      </c>
      <c r="D91" s="143"/>
    </row>
    <row r="92" spans="1:4" ht="20.25" customHeight="1">
      <c r="A92" s="64" t="s">
        <v>117</v>
      </c>
      <c r="B92" s="52">
        <f>B95+B98</f>
        <v>0</v>
      </c>
      <c r="C92" s="174">
        <f>C95+C98</f>
        <v>-8946171.8999999762</v>
      </c>
      <c r="D92" s="143"/>
    </row>
    <row r="93" spans="1:4" ht="27.75" customHeight="1">
      <c r="A93" s="37" t="s">
        <v>102</v>
      </c>
      <c r="B93" s="54">
        <f>B94+B98</f>
        <v>0</v>
      </c>
      <c r="C93" s="175">
        <f>C94+C98</f>
        <v>-8946171.8999999762</v>
      </c>
      <c r="D93" s="143"/>
    </row>
    <row r="94" spans="1:4" ht="23.25" customHeight="1">
      <c r="A94" s="37" t="s">
        <v>107</v>
      </c>
      <c r="B94" s="33">
        <v>-993211669.77999997</v>
      </c>
      <c r="C94" s="175">
        <v>-664764149.76999998</v>
      </c>
      <c r="D94" s="143"/>
    </row>
    <row r="95" spans="1:4" ht="24.75" customHeight="1">
      <c r="A95" s="37" t="s">
        <v>108</v>
      </c>
      <c r="B95" s="33">
        <v>-993211669.77999997</v>
      </c>
      <c r="C95" s="175">
        <v>-664764149.76999998</v>
      </c>
      <c r="D95" s="134"/>
    </row>
    <row r="96" spans="1:4" ht="24" customHeight="1">
      <c r="A96" s="37" t="s">
        <v>118</v>
      </c>
      <c r="B96" s="33">
        <v>-993211669.77999997</v>
      </c>
      <c r="C96" s="175">
        <v>-664764149.76999998</v>
      </c>
      <c r="D96" s="135"/>
    </row>
    <row r="97" spans="1:4" ht="39.75" customHeight="1">
      <c r="A97" s="37" t="s">
        <v>110</v>
      </c>
      <c r="B97" s="33">
        <v>-993211669.77999997</v>
      </c>
      <c r="C97" s="175">
        <v>-664764149.76999998</v>
      </c>
      <c r="D97" s="135"/>
    </row>
    <row r="98" spans="1:4" ht="26.25" customHeight="1">
      <c r="A98" s="37" t="s">
        <v>107</v>
      </c>
      <c r="B98" s="33">
        <v>993211669.77999997</v>
      </c>
      <c r="C98" s="175">
        <v>655817977.87</v>
      </c>
      <c r="D98" s="135"/>
    </row>
    <row r="99" spans="1:4" ht="31.5" customHeight="1">
      <c r="A99" s="37" t="s">
        <v>108</v>
      </c>
      <c r="B99" s="33">
        <v>993211669.77999997</v>
      </c>
      <c r="C99" s="175">
        <v>655817977.87</v>
      </c>
      <c r="D99" s="135"/>
    </row>
    <row r="100" spans="1:4" ht="30" customHeight="1">
      <c r="A100" s="37" t="s">
        <v>119</v>
      </c>
      <c r="B100" s="33">
        <v>993211669.77999997</v>
      </c>
      <c r="C100" s="175">
        <v>655817977.87</v>
      </c>
      <c r="D100" s="135"/>
    </row>
    <row r="101" spans="1:4" ht="41.25" customHeight="1">
      <c r="A101" s="37" t="s">
        <v>110</v>
      </c>
      <c r="B101" s="33">
        <v>993211669.77999997</v>
      </c>
      <c r="C101" s="175">
        <v>655817977.87</v>
      </c>
      <c r="D101" s="135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на 01.02.2016</vt:lpstr>
      <vt:lpstr>на 01.03.2016</vt:lpstr>
      <vt:lpstr>на 01.04.2016</vt:lpstr>
      <vt:lpstr>на 01.05.2016</vt:lpstr>
      <vt:lpstr>на 01.06.2016</vt:lpstr>
      <vt:lpstr>на 01.07.2016</vt:lpstr>
      <vt:lpstr>на 01.08.2016</vt:lpstr>
      <vt:lpstr>на 01.09.2016</vt:lpstr>
      <vt:lpstr>на 01.10.2016</vt:lpstr>
      <vt:lpstr>на 01.11.2016</vt:lpstr>
      <vt:lpstr>на 01.12.2016</vt:lpstr>
      <vt:lpstr>на 01.01.2017</vt:lpstr>
      <vt:lpstr>'на 01.02.2016'!Область_печати</vt:lpstr>
      <vt:lpstr>'на 01.03.2016'!Область_печати</vt:lpstr>
      <vt:lpstr>'на 01.05.2016'!Область_печати</vt:lpstr>
      <vt:lpstr>'на 01.06.2016'!Область_печати</vt:lpstr>
    </vt:vector>
  </TitlesOfParts>
  <Company>Elcom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Admin</cp:lastModifiedBy>
  <cp:lastPrinted>2016-12-08T05:33:46Z</cp:lastPrinted>
  <dcterms:created xsi:type="dcterms:W3CDTF">1999-05-18T09:48:14Z</dcterms:created>
  <dcterms:modified xsi:type="dcterms:W3CDTF">2017-01-16T04:41:47Z</dcterms:modified>
</cp:coreProperties>
</file>