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" yWindow="0" windowWidth="14040" windowHeight="8835"/>
  </bookViews>
  <sheets>
    <sheet name="2020" sheetId="2" r:id="rId1"/>
  </sheets>
  <definedNames>
    <definedName name="_xlnm.Print_Titles" localSheetId="0">'2020'!$4:$5</definedName>
  </definedNames>
  <calcPr calcId="125725"/>
</workbook>
</file>

<file path=xl/calcChain.xml><?xml version="1.0" encoding="utf-8"?>
<calcChain xmlns="http://schemas.openxmlformats.org/spreadsheetml/2006/main">
  <c r="F30" i="2"/>
  <c r="L20" l="1"/>
  <c r="M20"/>
  <c r="I18"/>
  <c r="J18"/>
  <c r="H18"/>
  <c r="D18"/>
  <c r="E18"/>
  <c r="F18"/>
  <c r="C18"/>
  <c r="G20"/>
  <c r="K20" s="1"/>
  <c r="M32"/>
  <c r="L32"/>
  <c r="K32"/>
  <c r="I28"/>
  <c r="J28"/>
  <c r="H28"/>
  <c r="E28"/>
  <c r="F28"/>
  <c r="D28"/>
  <c r="C28"/>
  <c r="G32"/>
  <c r="C48"/>
  <c r="G50"/>
  <c r="M50"/>
  <c r="L50"/>
  <c r="K50"/>
  <c r="I48"/>
  <c r="J48"/>
  <c r="H48"/>
  <c r="E48"/>
  <c r="F48"/>
  <c r="D48"/>
  <c r="M54"/>
  <c r="G8"/>
  <c r="G9"/>
  <c r="G10"/>
  <c r="G11"/>
  <c r="G12"/>
  <c r="G15"/>
  <c r="G17"/>
  <c r="G22"/>
  <c r="G23"/>
  <c r="G24"/>
  <c r="G25"/>
  <c r="G26"/>
  <c r="G27"/>
  <c r="G29"/>
  <c r="G31"/>
  <c r="G34"/>
  <c r="G35"/>
  <c r="G36"/>
  <c r="G37"/>
  <c r="G38"/>
  <c r="G40"/>
  <c r="G41"/>
  <c r="G43"/>
  <c r="G44"/>
  <c r="G46"/>
  <c r="G47"/>
  <c r="G49"/>
  <c r="G51"/>
  <c r="G53"/>
  <c r="F42"/>
  <c r="G45"/>
  <c r="K8"/>
  <c r="K9"/>
  <c r="K10"/>
  <c r="K11"/>
  <c r="K12"/>
  <c r="K15"/>
  <c r="K17"/>
  <c r="K22"/>
  <c r="K23"/>
  <c r="K24"/>
  <c r="K25"/>
  <c r="K26"/>
  <c r="K27"/>
  <c r="K29"/>
  <c r="K31"/>
  <c r="K34"/>
  <c r="K35"/>
  <c r="K36"/>
  <c r="K37"/>
  <c r="K38"/>
  <c r="K40"/>
  <c r="K41"/>
  <c r="K43"/>
  <c r="K44"/>
  <c r="K46"/>
  <c r="K47"/>
  <c r="K49"/>
  <c r="K51"/>
  <c r="K53"/>
  <c r="D21"/>
  <c r="F16"/>
  <c r="E16"/>
  <c r="D16"/>
  <c r="C16"/>
  <c r="F52"/>
  <c r="E52"/>
  <c r="D52"/>
  <c r="C52"/>
  <c r="E42"/>
  <c r="D42"/>
  <c r="C42"/>
  <c r="C39"/>
  <c r="F39"/>
  <c r="E39"/>
  <c r="D39"/>
  <c r="F33"/>
  <c r="E33"/>
  <c r="D33"/>
  <c r="C33"/>
  <c r="F21"/>
  <c r="E21"/>
  <c r="C21"/>
  <c r="F7"/>
  <c r="E7"/>
  <c r="D7"/>
  <c r="C7"/>
  <c r="L8"/>
  <c r="M8"/>
  <c r="L9"/>
  <c r="M9"/>
  <c r="L10"/>
  <c r="M10"/>
  <c r="L11"/>
  <c r="M11"/>
  <c r="L12"/>
  <c r="M12"/>
  <c r="L13"/>
  <c r="L14"/>
  <c r="M14"/>
  <c r="L15"/>
  <c r="M15"/>
  <c r="L17"/>
  <c r="M17"/>
  <c r="L19"/>
  <c r="M19"/>
  <c r="L23"/>
  <c r="M23"/>
  <c r="L24"/>
  <c r="M24"/>
  <c r="L25"/>
  <c r="M25"/>
  <c r="L26"/>
  <c r="M26"/>
  <c r="L27"/>
  <c r="M27"/>
  <c r="L29"/>
  <c r="M29"/>
  <c r="L30"/>
  <c r="M30"/>
  <c r="L31"/>
  <c r="M31"/>
  <c r="L34"/>
  <c r="M34"/>
  <c r="L35"/>
  <c r="M35"/>
  <c r="L36"/>
  <c r="M36"/>
  <c r="L37"/>
  <c r="M37"/>
  <c r="L38"/>
  <c r="M38"/>
  <c r="L40"/>
  <c r="M40"/>
  <c r="L41"/>
  <c r="M41"/>
  <c r="L43"/>
  <c r="M43"/>
  <c r="L44"/>
  <c r="M44"/>
  <c r="L45"/>
  <c r="M45"/>
  <c r="L46"/>
  <c r="M46"/>
  <c r="L47"/>
  <c r="M47"/>
  <c r="L49"/>
  <c r="M49"/>
  <c r="L51"/>
  <c r="M51"/>
  <c r="L53"/>
  <c r="M53"/>
  <c r="J52"/>
  <c r="I52"/>
  <c r="H52"/>
  <c r="J42"/>
  <c r="I42"/>
  <c r="H42"/>
  <c r="J39"/>
  <c r="I39"/>
  <c r="H39"/>
  <c r="J33"/>
  <c r="I33"/>
  <c r="H33"/>
  <c r="J21"/>
  <c r="I21"/>
  <c r="H21"/>
  <c r="J16"/>
  <c r="I16"/>
  <c r="H16"/>
  <c r="J7"/>
  <c r="I7"/>
  <c r="H7"/>
  <c r="C55" l="1"/>
  <c r="D55"/>
  <c r="H55"/>
  <c r="E55"/>
  <c r="I55"/>
  <c r="F55"/>
  <c r="J55"/>
  <c r="G39"/>
  <c r="M21"/>
  <c r="M33"/>
  <c r="G7"/>
  <c r="L18"/>
  <c r="K21"/>
  <c r="M28"/>
  <c r="G21"/>
  <c r="M42"/>
  <c r="K16"/>
  <c r="L16"/>
  <c r="G28"/>
  <c r="M16"/>
  <c r="K52"/>
  <c r="G42"/>
  <c r="L7"/>
  <c r="M7"/>
  <c r="K30"/>
  <c r="M48"/>
  <c r="K39"/>
  <c r="G52"/>
  <c r="G33"/>
  <c r="G18"/>
  <c r="L33"/>
  <c r="G30"/>
  <c r="L21"/>
  <c r="G48"/>
  <c r="K18"/>
  <c r="M18"/>
  <c r="L52"/>
  <c r="K48"/>
  <c r="G19"/>
  <c r="K7"/>
  <c r="M39"/>
  <c r="K19"/>
  <c r="K42"/>
  <c r="G16"/>
  <c r="K28"/>
  <c r="L39"/>
  <c r="M52"/>
  <c r="L42"/>
  <c r="K33"/>
  <c r="K45"/>
  <c r="L28"/>
  <c r="L48"/>
  <c r="G55" l="1"/>
  <c r="K55"/>
  <c r="L55"/>
  <c r="M55"/>
</calcChain>
</file>

<file path=xl/sharedStrings.xml><?xml version="1.0" encoding="utf-8"?>
<sst xmlns="http://schemas.openxmlformats.org/spreadsheetml/2006/main" count="125" uniqueCount="116">
  <si>
    <t>Бюджет района - всего</t>
  </si>
  <si>
    <t>ожидаемое исполнение</t>
  </si>
  <si>
    <t>Условно утвержденные расходы</t>
  </si>
  <si>
    <t>Код раздела, подраздела</t>
  </si>
  <si>
    <t>Общегосударственные вопросы</t>
  </si>
  <si>
    <t>01</t>
  </si>
  <si>
    <t>0102</t>
  </si>
  <si>
    <t>0103</t>
  </si>
  <si>
    <t>Темп роста (снижения), %</t>
  </si>
  <si>
    <t>показателей бюджета на 2022 год к показателям бюджета на 2021 год</t>
  </si>
  <si>
    <t>2020 год</t>
  </si>
  <si>
    <t>2021 год</t>
  </si>
  <si>
    <t>2022 год</t>
  </si>
  <si>
    <t>Наименование раздела, подраздела классификации расходов бюджетов</t>
  </si>
  <si>
    <t>0111</t>
  </si>
  <si>
    <t>0107</t>
  </si>
  <si>
    <t>0106</t>
  </si>
  <si>
    <t>0105</t>
  </si>
  <si>
    <t>0104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</si>
  <si>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</si>
  <si>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</si>
  <si>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</si>
  <si>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</si>
  <si>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</si>
  <si>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</si>
  <si>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</si>
  <si>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</si>
  <si>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0113</t>
  </si>
  <si>
    <t>0203</t>
  </si>
  <si>
    <t>02</t>
  </si>
  <si>
    <t>03</t>
  </si>
  <si>
    <t>Мобилизационная и вневойсковая подготовка</t>
  </si>
  <si>
    <t xml:space="preserve"> Национальная оборона</t>
  </si>
  <si>
    <t>0309</t>
  </si>
  <si>
    <t>04</t>
  </si>
  <si>
    <t>0401</t>
  </si>
  <si>
    <t>0402</t>
  </si>
  <si>
    <t>0405</t>
  </si>
  <si>
    <t>0408</t>
  </si>
  <si>
    <t>0409</t>
  </si>
  <si>
    <t>0412</t>
  </si>
  <si>
    <t>Национальная  экономика</t>
  </si>
  <si>
    <t>Общеэкономические вопросы</t>
  </si>
  <si>
    <t>Транспорт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</si>
  <si>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</si>
  <si>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</si>
  <si>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</si>
  <si>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 xml:space="preserve">     Топливно-энергетический комплекс</t>
  </si>
  <si>
    <t>Национальная безопасность и правоохранительная деятельность</t>
  </si>
  <si>
    <t>05</t>
  </si>
  <si>
    <t>0501</t>
  </si>
  <si>
    <t>0502</t>
  </si>
  <si>
    <t>0503</t>
  </si>
  <si>
    <t>07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</si>
  <si>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</si>
  <si>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</si>
  <si>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</si>
  <si>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</si>
  <si>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</si>
  <si>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0701</t>
  </si>
  <si>
    <t>0702</t>
  </si>
  <si>
    <t>0703</t>
  </si>
  <si>
    <t>0707</t>
  </si>
  <si>
    <t>0709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</si>
  <si>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</si>
  <si>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</si>
  <si>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</si>
  <si>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</si>
  <si>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</si>
  <si>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08</t>
  </si>
  <si>
    <t>Культура, кинематография</t>
  </si>
  <si>
    <t>0801</t>
  </si>
  <si>
    <t>0804</t>
  </si>
  <si>
    <t>Культура</t>
  </si>
  <si>
    <t>Другие вопросы в области культуры, кинематографии</t>
  </si>
  <si>
    <t>10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</si>
  <si>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</si>
  <si>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</si>
  <si>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</si>
  <si>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</si>
  <si>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</si>
  <si>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</si>
  <si>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</si>
  <si>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</si>
  <si>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</si>
  <si>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</si>
  <si>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</si>
  <si>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</si>
  <si>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</si>
  <si>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</si>
  <si>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</si>
  <si>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</si>
  <si>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</si>
  <si>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12</t>
  </si>
  <si>
    <t>Средства массовой информации</t>
  </si>
  <si>
    <t>1202</t>
  </si>
  <si>
    <t>Периодическая печать и издательства</t>
  </si>
  <si>
    <t>Показатели бюджета  Крапивинского муниципального округа</t>
  </si>
  <si>
    <t>х</t>
  </si>
  <si>
    <t>Начальник финансового управления Крапивинского округа  __________________________________________________   О.В.Стоянова</t>
  </si>
  <si>
    <t>уточненный план округа на 01.11.2020 года</t>
  </si>
  <si>
    <t>Отчет за 2019 год (консолидированный бюджет района)</t>
  </si>
  <si>
    <t>2023 год</t>
  </si>
  <si>
    <t>показателей бюджета на 2021 год к ожидаемому исполнению за 2020 год</t>
  </si>
  <si>
    <t>показателей бюджета на 2023 год к показателям бюджета на 2022 год</t>
  </si>
  <si>
    <t>% ожидаемого исполнения  бюджета округа 2020г к отчету за 2019г</t>
  </si>
  <si>
    <t>кассовый расход на 01.11.2020 года</t>
  </si>
  <si>
    <t>1102</t>
  </si>
  <si>
    <t>Массовый спорт</t>
  </si>
  <si>
    <t>0505</t>
  </si>
  <si>
    <t>Другие вопросы в области жилищно-коммунального хозяйства</t>
  </si>
  <si>
    <t>0310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</si>
  <si>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</si>
  <si>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</si>
  <si>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Оценка ожидаемого исполнения расходов бюджета Крапивинского муниципального округа по разделам и подразделам классификации расходов</t>
  </si>
  <si>
    <t xml:space="preserve">  на 2020 год, отчет за 2019 год и прогноз бюджета  на 2021 год и на плановый период 2022 и 2023 годов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</si>
</sst>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4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164" fontId="5" fillId="0" borderId="1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49" fontId="0" fillId="0" borderId="0" xfId="0" applyNumberFormat="1" applyBorder="1"/>
    <xf numFmtId="164" fontId="3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164" fontId="6" fillId="0" borderId="4" xfId="0" applyNumberFormat="1" applyFont="1" applyBorder="1" applyAlignment="1">
      <alignment horizontal="right"/>
    </xf>
    <xf numFmtId="0" fontId="7" fillId="0" borderId="0" xfId="0" applyFont="1" applyAlignment="1"/>
    <xf numFmtId="165" fontId="5" fillId="0" borderId="1" xfId="0" applyNumberFormat="1" applyFont="1" applyBorder="1" applyAlignment="1">
      <alignment horizontal="right"/>
    </xf>
    <xf numFmtId="165" fontId="6" fillId="0" borderId="5" xfId="0" applyNumberFormat="1" applyFont="1" applyBorder="1"/>
    <xf numFmtId="165" fontId="5" fillId="2" borderId="1" xfId="0" applyNumberFormat="1" applyFont="1" applyFill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/>
    <xf numFmtId="0" fontId="0" fillId="0" borderId="0" xfId="0" applyFill="1"/>
    <xf numFmtId="164" fontId="3" fillId="0" borderId="0" xfId="0" applyNumberFormat="1" applyFont="1"/>
    <xf numFmtId="164" fontId="5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0" fillId="0" borderId="0" xfId="0" applyNumberFormat="1" applyFill="1"/>
    <xf numFmtId="164" fontId="5" fillId="0" borderId="4" xfId="0" applyNumberFormat="1" applyFont="1" applyBorder="1"/>
    <xf numFmtId="165" fontId="5" fillId="0" borderId="4" xfId="0" applyNumberFormat="1" applyFont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 indent="2"/>
    </xf>
    <xf numFmtId="49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/>
    </xf>
    <xf numFmtId="0" fontId="1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 indent="2"/>
    </xf>
    <xf numFmtId="164" fontId="3" fillId="0" borderId="10" xfId="0" applyNumberFormat="1" applyFont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 indent="2"/>
    </xf>
    <xf numFmtId="49" fontId="13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164" fontId="4" fillId="0" borderId="15" xfId="0" applyNumberFormat="1" applyFont="1" applyFill="1" applyBorder="1" applyAlignment="1">
      <alignment horizontal="right"/>
    </xf>
    <xf numFmtId="164" fontId="6" fillId="0" borderId="3" xfId="0" applyNumberFormat="1" applyFont="1" applyBorder="1"/>
    <xf numFmtId="164" fontId="5" fillId="2" borderId="2" xfId="0" applyNumberFormat="1" applyFont="1" applyFill="1" applyBorder="1" applyAlignment="1">
      <alignment horizontal="right"/>
    </xf>
    <xf numFmtId="164" fontId="5" fillId="0" borderId="16" xfId="0" applyNumberFormat="1" applyFont="1" applyBorder="1"/>
    <xf numFmtId="165" fontId="5" fillId="0" borderId="17" xfId="0" applyNumberFormat="1" applyFont="1" applyFill="1" applyBorder="1" applyAlignment="1">
      <alignment horizontal="right"/>
    </xf>
    <xf numFmtId="165" fontId="6" fillId="0" borderId="17" xfId="0" applyNumberFormat="1" applyFont="1" applyFill="1" applyBorder="1" applyAlignment="1">
      <alignment horizontal="right"/>
    </xf>
    <xf numFmtId="165" fontId="6" fillId="0" borderId="18" xfId="0" applyNumberFormat="1" applyFont="1" applyFill="1" applyBorder="1" applyAlignment="1">
      <alignment horizontal="right"/>
    </xf>
    <xf numFmtId="165" fontId="6" fillId="0" borderId="19" xfId="0" applyNumberFormat="1" applyFont="1" applyFill="1" applyBorder="1" applyAlignment="1">
      <alignment horizontal="right"/>
    </xf>
    <xf numFmtId="164" fontId="5" fillId="0" borderId="21" xfId="0" applyNumberFormat="1" applyFont="1" applyBorder="1" applyAlignment="1">
      <alignment horizontal="right"/>
    </xf>
    <xf numFmtId="164" fontId="6" fillId="0" borderId="22" xfId="0" applyNumberFormat="1" applyFont="1" applyBorder="1"/>
    <xf numFmtId="164" fontId="5" fillId="2" borderId="21" xfId="0" applyNumberFormat="1" applyFont="1" applyFill="1" applyBorder="1" applyAlignment="1">
      <alignment horizontal="right"/>
    </xf>
    <xf numFmtId="164" fontId="5" fillId="0" borderId="23" xfId="0" applyNumberFormat="1" applyFont="1" applyBorder="1"/>
    <xf numFmtId="165" fontId="5" fillId="0" borderId="8" xfId="0" applyNumberFormat="1" applyFont="1" applyBorder="1" applyAlignment="1">
      <alignment horizontal="right"/>
    </xf>
    <xf numFmtId="165" fontId="5" fillId="0" borderId="14" xfId="0" applyNumberFormat="1" applyFont="1" applyBorder="1" applyAlignment="1">
      <alignment horizontal="right"/>
    </xf>
    <xf numFmtId="165" fontId="6" fillId="0" borderId="9" xfId="0" applyNumberFormat="1" applyFont="1" applyBorder="1"/>
    <xf numFmtId="165" fontId="6" fillId="0" borderId="11" xfId="0" applyNumberFormat="1" applyFont="1" applyBorder="1"/>
    <xf numFmtId="165" fontId="6" fillId="0" borderId="9" xfId="0" applyNumberFormat="1" applyFont="1" applyBorder="1" applyAlignment="1">
      <alignment horizontal="right"/>
    </xf>
    <xf numFmtId="165" fontId="6" fillId="0" borderId="11" xfId="0" applyNumberFormat="1" applyFont="1" applyBorder="1" applyAlignment="1">
      <alignment horizontal="right"/>
    </xf>
    <xf numFmtId="165" fontId="5" fillId="2" borderId="8" xfId="0" applyNumberFormat="1" applyFont="1" applyFill="1" applyBorder="1" applyAlignment="1">
      <alignment horizontal="right"/>
    </xf>
    <xf numFmtId="165" fontId="5" fillId="2" borderId="14" xfId="0" applyNumberFormat="1" applyFont="1" applyFill="1" applyBorder="1" applyAlignment="1">
      <alignment horizontal="right"/>
    </xf>
    <xf numFmtId="165" fontId="5" fillId="0" borderId="12" xfId="0" applyNumberFormat="1" applyFont="1" applyBorder="1" applyAlignment="1">
      <alignment horizontal="right"/>
    </xf>
    <xf numFmtId="165" fontId="5" fillId="0" borderId="13" xfId="0" applyNumberFormat="1" applyFont="1" applyBorder="1" applyAlignment="1">
      <alignment horizontal="right"/>
    </xf>
    <xf numFmtId="165" fontId="5" fillId="0" borderId="15" xfId="0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11" fillId="0" borderId="12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11" fillId="0" borderId="13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165" fontId="5" fillId="0" borderId="20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left"/>
    </xf>
    <xf numFmtId="0" fontId="12" fillId="0" borderId="5" xfId="0" applyFont="1" applyBorder="1" applyAlignment="1">
      <alignment horizontal="center" vertical="center"/>
    </xf>
    <xf numFmtId="164" fontId="6" fillId="0" borderId="2" xfId="0" applyNumberFormat="1" applyFont="1" applyBorder="1"/>
    <xf numFmtId="164" fontId="6" fillId="0" borderId="1" xfId="0" applyNumberFormat="1" applyFont="1" applyBorder="1"/>
    <xf numFmtId="164" fontId="6" fillId="0" borderId="21" xfId="0" applyNumberFormat="1" applyFont="1" applyBorder="1"/>
    <xf numFmtId="165" fontId="6" fillId="0" borderId="1" xfId="0" applyNumberFormat="1" applyFont="1" applyBorder="1"/>
    <xf numFmtId="165" fontId="6" fillId="0" borderId="14" xfId="0" applyNumberFormat="1" applyFont="1" applyBorder="1"/>
    <xf numFmtId="164" fontId="5" fillId="0" borderId="40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6" fillId="0" borderId="40" xfId="0" applyNumberFormat="1" applyFont="1" applyBorder="1" applyAlignment="1">
      <alignment horizontal="right"/>
    </xf>
    <xf numFmtId="164" fontId="6" fillId="0" borderId="41" xfId="0" applyNumberFormat="1" applyFont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1" fillId="0" borderId="33" xfId="1" applyFont="1" applyFill="1" applyBorder="1" applyAlignment="1">
      <alignment horizontal="center" vertical="center" wrapText="1"/>
    </xf>
    <xf numFmtId="0" fontId="11" fillId="0" borderId="37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4" xfId="1" applyFont="1" applyFill="1" applyBorder="1" applyAlignment="1">
      <alignment horizontal="center" vertical="center" textRotation="90" wrapText="1"/>
    </xf>
    <xf numFmtId="0" fontId="11" fillId="0" borderId="25" xfId="1" applyFont="1" applyFill="1" applyBorder="1" applyAlignment="1">
      <alignment horizontal="center" vertical="center" textRotation="90" wrapText="1"/>
    </xf>
    <xf numFmtId="0" fontId="11" fillId="0" borderId="26" xfId="1" applyFont="1" applyFill="1" applyBorder="1" applyAlignment="1">
      <alignment horizontal="center" vertical="center" textRotation="90" wrapText="1"/>
    </xf>
    <xf numFmtId="0" fontId="11" fillId="0" borderId="27" xfId="1" applyFont="1" applyFill="1" applyBorder="1" applyAlignment="1">
      <alignment horizontal="center" vertical="center" textRotation="90" wrapText="1"/>
    </xf>
    <xf numFmtId="3" fontId="9" fillId="0" borderId="28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30" xfId="2" applyNumberFormat="1" applyFont="1" applyFill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Fill="1" applyBorder="1" applyAlignment="1">
      <alignment horizontal="right"/>
    </xf>
    <xf numFmtId="164" fontId="2" fillId="0" borderId="32" xfId="0" applyNumberFormat="1" applyFont="1" applyFill="1" applyBorder="1" applyAlignment="1">
      <alignment horizontal="right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topLeftCell="A40" zoomScale="80" zoomScaleNormal="80" workbookViewId="0">
      <selection activeCell="D37" sqref="D37"/>
    </sheetView>
  </sheetViews>
  <sheetFormatPr defaultRowHeight="18.75"/>
  <cols>
    <col min="2" max="2" width="55.42578125" style="1" customWidth="1"/>
    <col min="3" max="3" width="18.42578125" style="1" customWidth="1"/>
    <col min="4" max="5" width="17.85546875" customWidth="1"/>
    <col min="6" max="6" width="17.85546875" style="19" customWidth="1"/>
    <col min="7" max="7" width="17.5703125" customWidth="1"/>
    <col min="8" max="9" width="17.85546875" bestFit="1" customWidth="1"/>
    <col min="10" max="10" width="17.85546875" customWidth="1"/>
    <col min="11" max="11" width="16.28515625" customWidth="1"/>
    <col min="12" max="13" width="16.42578125" customWidth="1"/>
  </cols>
  <sheetData>
    <row r="1" spans="1:13">
      <c r="A1" s="100" t="s">
        <v>114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>
      <c r="A2" s="100" t="s">
        <v>115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9.5" thickBot="1">
      <c r="A3" s="100"/>
      <c r="B3" s="100"/>
      <c r="C3" s="100"/>
      <c r="D3" s="100"/>
      <c r="E3" s="100"/>
      <c r="F3" s="100"/>
      <c r="G3" s="100"/>
      <c r="H3" s="13"/>
      <c r="I3" s="13"/>
      <c r="J3" s="13"/>
    </row>
    <row r="4" spans="1:13" s="2" customFormat="1" ht="35.25" customHeight="1">
      <c r="A4" s="109" t="s">
        <v>3</v>
      </c>
      <c r="B4" s="103" t="s">
        <v>13</v>
      </c>
      <c r="C4" s="101" t="s">
        <v>101</v>
      </c>
      <c r="D4" s="105" t="s">
        <v>10</v>
      </c>
      <c r="E4" s="106"/>
      <c r="F4" s="106"/>
      <c r="G4" s="111" t="s">
        <v>105</v>
      </c>
      <c r="H4" s="118" t="s">
        <v>97</v>
      </c>
      <c r="I4" s="119"/>
      <c r="J4" s="120"/>
      <c r="K4" s="113" t="s">
        <v>8</v>
      </c>
      <c r="L4" s="114"/>
      <c r="M4" s="115"/>
    </row>
    <row r="5" spans="1:13" s="2" customFormat="1" ht="83.25" customHeight="1">
      <c r="A5" s="110"/>
      <c r="B5" s="104"/>
      <c r="C5" s="102"/>
      <c r="D5" s="81" t="s">
        <v>100</v>
      </c>
      <c r="E5" s="82" t="s">
        <v>106</v>
      </c>
      <c r="F5" s="82" t="s">
        <v>1</v>
      </c>
      <c r="G5" s="112"/>
      <c r="H5" s="83" t="s">
        <v>11</v>
      </c>
      <c r="I5" s="73" t="s">
        <v>12</v>
      </c>
      <c r="J5" s="82" t="s">
        <v>102</v>
      </c>
      <c r="K5" s="78" t="s">
        <v>103</v>
      </c>
      <c r="L5" s="79" t="s">
        <v>9</v>
      </c>
      <c r="M5" s="80" t="s">
        <v>104</v>
      </c>
    </row>
    <row r="6" spans="1:13" s="2" customFormat="1" ht="21" customHeight="1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H6" s="87">
        <v>8</v>
      </c>
      <c r="I6" s="87">
        <v>9</v>
      </c>
      <c r="J6" s="87">
        <v>10</v>
      </c>
      <c r="K6" s="87">
        <v>11</v>
      </c>
      <c r="L6" s="87">
        <v>12</v>
      </c>
      <c r="M6" s="87">
        <v>13</v>
      </c>
    </row>
    <row r="7" spans="1:13" ht="20.25">
      <c r="A7" s="85" t="s">
        <v>5</v>
      </c>
      <c r="B7" s="86" t="s">
        <v>4</v>
      </c>
      <c r="C7" s="46">
        <f>SUM(C8:C15)</f>
        <v>122390.9</v>
      </c>
      <c r="D7" s="46">
        <f t="shared" ref="D7:F7" si="0">SUM(D8:D15)</f>
        <v>86564.700000000012</v>
      </c>
      <c r="E7" s="3">
        <f t="shared" si="0"/>
        <v>71900.100000000006</v>
      </c>
      <c r="F7" s="21">
        <f t="shared" si="0"/>
        <v>86564.700000000012</v>
      </c>
      <c r="G7" s="54">
        <f t="shared" ref="G7:G12" si="1">F7/C7</f>
        <v>0.70728052494098836</v>
      </c>
      <c r="H7" s="33">
        <f>SUM(H8:H15)</f>
        <v>55489.7</v>
      </c>
      <c r="I7" s="3">
        <f>SUM(I8:I15)</f>
        <v>50766.5</v>
      </c>
      <c r="J7" s="58">
        <f>SUM(J8:J15)</f>
        <v>47446.500000000007</v>
      </c>
      <c r="K7" s="62">
        <f t="shared" ref="K7:K12" si="2">H7/F7</f>
        <v>0.64101995386110033</v>
      </c>
      <c r="L7" s="14">
        <f>I7/H7</f>
        <v>0.91488150053072914</v>
      </c>
      <c r="M7" s="63">
        <f>J7/I7</f>
        <v>0.93460254301557144</v>
      </c>
    </row>
    <row r="8" spans="1:13" ht="75">
      <c r="A8" s="34" t="s">
        <v>6</v>
      </c>
      <c r="B8" s="35" t="s">
        <v>19</v>
      </c>
      <c r="C8" s="47">
        <v>9230.7999999999993</v>
      </c>
      <c r="D8" s="47">
        <v>2036.1</v>
      </c>
      <c r="E8" s="5">
        <v>1740.2</v>
      </c>
      <c r="F8" s="22">
        <v>2036.1</v>
      </c>
      <c r="G8" s="55">
        <f t="shared" si="1"/>
        <v>0.22057676474411753</v>
      </c>
      <c r="H8" s="51">
        <v>1245</v>
      </c>
      <c r="I8" s="18">
        <v>1160</v>
      </c>
      <c r="J8" s="59">
        <v>1070</v>
      </c>
      <c r="K8" s="64">
        <f t="shared" si="2"/>
        <v>0.61146309120377196</v>
      </c>
      <c r="L8" s="15">
        <f t="shared" ref="K8:L53" si="3">I8/H8</f>
        <v>0.93172690763052213</v>
      </c>
      <c r="M8" s="65">
        <f t="shared" ref="M8:M53" si="4">J8/I8</f>
        <v>0.92241379310344829</v>
      </c>
    </row>
    <row r="9" spans="1:13" ht="93.75">
      <c r="A9" s="34" t="s">
        <v>7</v>
      </c>
      <c r="B9" s="35" t="s">
        <v>20</v>
      </c>
      <c r="C9" s="48">
        <v>1596.9</v>
      </c>
      <c r="D9" s="48">
        <v>1569.1</v>
      </c>
      <c r="E9" s="6">
        <v>1228</v>
      </c>
      <c r="F9" s="23">
        <v>1569.1</v>
      </c>
      <c r="G9" s="56">
        <f t="shared" si="1"/>
        <v>0.98259127058676177</v>
      </c>
      <c r="H9" s="51">
        <v>1262</v>
      </c>
      <c r="I9" s="18">
        <v>1077</v>
      </c>
      <c r="J9" s="59">
        <v>1007</v>
      </c>
      <c r="K9" s="64">
        <f t="shared" si="2"/>
        <v>0.80428270983366268</v>
      </c>
      <c r="L9" s="15">
        <f t="shared" si="3"/>
        <v>0.85340729001584781</v>
      </c>
      <c r="M9" s="65">
        <f t="shared" si="4"/>
        <v>0.93500464252553384</v>
      </c>
    </row>
    <row r="10" spans="1:13" ht="112.5">
      <c r="A10" s="34" t="s">
        <v>18</v>
      </c>
      <c r="B10" s="35" t="s">
        <v>21</v>
      </c>
      <c r="C10" s="48">
        <v>65127.7</v>
      </c>
      <c r="D10" s="48">
        <v>65175</v>
      </c>
      <c r="E10" s="6">
        <v>53574</v>
      </c>
      <c r="F10" s="23">
        <v>65175</v>
      </c>
      <c r="G10" s="56">
        <f t="shared" si="1"/>
        <v>1.0007262654753661</v>
      </c>
      <c r="H10" s="51">
        <v>45175.6</v>
      </c>
      <c r="I10" s="18">
        <v>41859.699999999997</v>
      </c>
      <c r="J10" s="59">
        <v>39017.800000000003</v>
      </c>
      <c r="K10" s="64">
        <f t="shared" si="2"/>
        <v>0.69314307633294969</v>
      </c>
      <c r="L10" s="15">
        <f t="shared" si="3"/>
        <v>0.92659975739115807</v>
      </c>
      <c r="M10" s="65">
        <f t="shared" si="4"/>
        <v>0.93210892576869886</v>
      </c>
    </row>
    <row r="11" spans="1:13" ht="20.25">
      <c r="A11" s="34" t="s">
        <v>17</v>
      </c>
      <c r="B11" s="35" t="s">
        <v>22</v>
      </c>
      <c r="C11" s="48">
        <v>3.7</v>
      </c>
      <c r="D11" s="48">
        <v>6.1</v>
      </c>
      <c r="E11" s="6">
        <v>0</v>
      </c>
      <c r="F11" s="23">
        <v>6.1</v>
      </c>
      <c r="G11" s="56">
        <f t="shared" si="1"/>
        <v>1.6486486486486485</v>
      </c>
      <c r="H11" s="51">
        <v>5.9</v>
      </c>
      <c r="I11" s="18">
        <v>50.4</v>
      </c>
      <c r="J11" s="59">
        <v>2.2999999999999998</v>
      </c>
      <c r="K11" s="64">
        <f t="shared" si="2"/>
        <v>0.96721311475409844</v>
      </c>
      <c r="L11" s="15">
        <f t="shared" si="3"/>
        <v>8.5423728813559308</v>
      </c>
      <c r="M11" s="65">
        <f t="shared" si="4"/>
        <v>4.5634920634920632E-2</v>
      </c>
    </row>
    <row r="12" spans="1:13" ht="75">
      <c r="A12" s="34" t="s">
        <v>16</v>
      </c>
      <c r="B12" s="35" t="s">
        <v>23</v>
      </c>
      <c r="C12" s="48">
        <v>462.4</v>
      </c>
      <c r="D12" s="48">
        <v>559.6</v>
      </c>
      <c r="E12" s="6">
        <v>385.3</v>
      </c>
      <c r="F12" s="23">
        <v>559.6</v>
      </c>
      <c r="G12" s="56">
        <f t="shared" si="1"/>
        <v>1.2102076124567476</v>
      </c>
      <c r="H12" s="51">
        <v>340</v>
      </c>
      <c r="I12" s="18">
        <v>320</v>
      </c>
      <c r="J12" s="59">
        <v>290</v>
      </c>
      <c r="K12" s="64">
        <f t="shared" si="2"/>
        <v>0.60757684060042882</v>
      </c>
      <c r="L12" s="15">
        <f t="shared" si="3"/>
        <v>0.94117647058823528</v>
      </c>
      <c r="M12" s="65">
        <f t="shared" si="4"/>
        <v>0.90625</v>
      </c>
    </row>
    <row r="13" spans="1:13" ht="37.5">
      <c r="A13" s="34" t="s">
        <v>15</v>
      </c>
      <c r="B13" s="35" t="s">
        <v>24</v>
      </c>
      <c r="C13" s="48">
        <v>0</v>
      </c>
      <c r="D13" s="48">
        <v>12.5</v>
      </c>
      <c r="E13" s="6">
        <v>12.5</v>
      </c>
      <c r="F13" s="23">
        <v>12.5</v>
      </c>
      <c r="G13" s="56" t="s">
        <v>98</v>
      </c>
      <c r="H13" s="51">
        <v>15</v>
      </c>
      <c r="I13" s="18">
        <v>15</v>
      </c>
      <c r="J13" s="59">
        <v>15</v>
      </c>
      <c r="K13" s="66" t="s">
        <v>98</v>
      </c>
      <c r="L13" s="17">
        <f t="shared" si="3"/>
        <v>1</v>
      </c>
      <c r="M13" s="67" t="s">
        <v>98</v>
      </c>
    </row>
    <row r="14" spans="1:13" ht="20.25">
      <c r="A14" s="34" t="s">
        <v>14</v>
      </c>
      <c r="B14" s="35" t="s">
        <v>25</v>
      </c>
      <c r="C14" s="48">
        <v>0</v>
      </c>
      <c r="D14" s="48">
        <v>300</v>
      </c>
      <c r="E14" s="6">
        <v>0</v>
      </c>
      <c r="F14" s="23">
        <v>300</v>
      </c>
      <c r="G14" s="56" t="s">
        <v>98</v>
      </c>
      <c r="H14" s="51">
        <v>300</v>
      </c>
      <c r="I14" s="18">
        <v>300</v>
      </c>
      <c r="J14" s="59">
        <v>300</v>
      </c>
      <c r="K14" s="66" t="s">
        <v>98</v>
      </c>
      <c r="L14" s="17">
        <f t="shared" si="3"/>
        <v>1</v>
      </c>
      <c r="M14" s="67">
        <f t="shared" si="4"/>
        <v>1</v>
      </c>
    </row>
    <row r="15" spans="1:13" ht="20.25">
      <c r="A15" s="34" t="s">
        <v>27</v>
      </c>
      <c r="B15" s="35" t="s">
        <v>26</v>
      </c>
      <c r="C15" s="48">
        <v>45969.4</v>
      </c>
      <c r="D15" s="48">
        <v>16906.3</v>
      </c>
      <c r="E15" s="6">
        <v>14960.1</v>
      </c>
      <c r="F15" s="23">
        <v>16906.3</v>
      </c>
      <c r="G15" s="56">
        <f t="shared" ref="G15:G53" si="5">F15/C15</f>
        <v>0.36777290980521821</v>
      </c>
      <c r="H15" s="51">
        <v>7146.2</v>
      </c>
      <c r="I15" s="18">
        <v>5984.4</v>
      </c>
      <c r="J15" s="59">
        <v>5744.4</v>
      </c>
      <c r="K15" s="64">
        <f t="shared" ref="K15:K53" si="6">H15/F15</f>
        <v>0.42269449850055896</v>
      </c>
      <c r="L15" s="15">
        <f t="shared" si="3"/>
        <v>0.83742408552797287</v>
      </c>
      <c r="M15" s="65">
        <f t="shared" si="4"/>
        <v>0.95989572889512731</v>
      </c>
    </row>
    <row r="16" spans="1:13" ht="20.25">
      <c r="A16" s="36" t="s">
        <v>29</v>
      </c>
      <c r="B16" s="37" t="s">
        <v>32</v>
      </c>
      <c r="C16" s="46">
        <f t="shared" ref="C16:F16" si="7">SUM(C17)</f>
        <v>1702</v>
      </c>
      <c r="D16" s="46">
        <f t="shared" si="7"/>
        <v>1813.7</v>
      </c>
      <c r="E16" s="3">
        <f t="shared" si="7"/>
        <v>956.8</v>
      </c>
      <c r="F16" s="21">
        <f t="shared" si="7"/>
        <v>1413.7</v>
      </c>
      <c r="G16" s="54">
        <f t="shared" si="5"/>
        <v>0.83061104582843714</v>
      </c>
      <c r="H16" s="33">
        <f>SUM(H17)</f>
        <v>1291.2</v>
      </c>
      <c r="I16" s="3">
        <f>SUM(I17)</f>
        <v>1304.7</v>
      </c>
      <c r="J16" s="58">
        <f>SUM(J17)</f>
        <v>1357.6</v>
      </c>
      <c r="K16" s="62">
        <f t="shared" si="6"/>
        <v>0.91334795218221687</v>
      </c>
      <c r="L16" s="14">
        <f t="shared" si="3"/>
        <v>1.0104553903345725</v>
      </c>
      <c r="M16" s="63">
        <f t="shared" si="4"/>
        <v>1.0405457193224494</v>
      </c>
    </row>
    <row r="17" spans="1:13" ht="37.5">
      <c r="A17" s="34" t="s">
        <v>28</v>
      </c>
      <c r="B17" s="35" t="s">
        <v>31</v>
      </c>
      <c r="C17" s="48">
        <v>1702</v>
      </c>
      <c r="D17" s="48">
        <v>1813.7</v>
      </c>
      <c r="E17" s="6">
        <v>956.8</v>
      </c>
      <c r="F17" s="23">
        <v>1413.7</v>
      </c>
      <c r="G17" s="56">
        <f t="shared" si="5"/>
        <v>0.83061104582843714</v>
      </c>
      <c r="H17" s="51">
        <v>1291.2</v>
      </c>
      <c r="I17" s="18">
        <v>1304.7</v>
      </c>
      <c r="J17" s="59">
        <v>1357.6</v>
      </c>
      <c r="K17" s="64">
        <f t="shared" si="6"/>
        <v>0.91334795218221687</v>
      </c>
      <c r="L17" s="15">
        <f t="shared" si="3"/>
        <v>1.0104553903345725</v>
      </c>
      <c r="M17" s="65">
        <f t="shared" si="4"/>
        <v>1.0405457193224494</v>
      </c>
    </row>
    <row r="18" spans="1:13" ht="37.5">
      <c r="A18" s="36" t="s">
        <v>30</v>
      </c>
      <c r="B18" s="38" t="s">
        <v>48</v>
      </c>
      <c r="C18" s="46">
        <f>SUM(C19:C20)</f>
        <v>3360.1</v>
      </c>
      <c r="D18" s="93">
        <f t="shared" ref="D18:F18" si="8">SUM(D19:D20)</f>
        <v>5143.3999999999996</v>
      </c>
      <c r="E18" s="94">
        <f t="shared" si="8"/>
        <v>3309.6</v>
      </c>
      <c r="F18" s="33">
        <f t="shared" si="8"/>
        <v>5143.3999999999996</v>
      </c>
      <c r="G18" s="54">
        <f t="shared" si="5"/>
        <v>1.5307282521353531</v>
      </c>
      <c r="H18" s="33">
        <f>SUM(H19:H20)</f>
        <v>4779.3</v>
      </c>
      <c r="I18" s="33">
        <f t="shared" ref="I18:J18" si="9">SUM(I19:I20)</f>
        <v>4439</v>
      </c>
      <c r="J18" s="33">
        <f t="shared" si="9"/>
        <v>3814</v>
      </c>
      <c r="K18" s="62">
        <f t="shared" si="6"/>
        <v>0.92921025002916369</v>
      </c>
      <c r="L18" s="14">
        <f t="shared" si="3"/>
        <v>0.92879710417843608</v>
      </c>
      <c r="M18" s="63">
        <f t="shared" si="4"/>
        <v>0.85920252309078626</v>
      </c>
    </row>
    <row r="19" spans="1:13" ht="20.25">
      <c r="A19" s="39" t="s">
        <v>33</v>
      </c>
      <c r="B19" s="40" t="s">
        <v>112</v>
      </c>
      <c r="C19" s="48">
        <v>3360.1</v>
      </c>
      <c r="D19" s="48">
        <v>5143.3999999999996</v>
      </c>
      <c r="E19" s="6">
        <v>3309.6</v>
      </c>
      <c r="F19" s="48">
        <v>5143.3999999999996</v>
      </c>
      <c r="G19" s="56">
        <f t="shared" si="5"/>
        <v>1.5307282521353531</v>
      </c>
      <c r="H19" s="51">
        <v>4747.8</v>
      </c>
      <c r="I19" s="18">
        <v>4407.5</v>
      </c>
      <c r="J19" s="59">
        <v>3782.5</v>
      </c>
      <c r="K19" s="64">
        <f t="shared" si="6"/>
        <v>0.92308589648870409</v>
      </c>
      <c r="L19" s="15">
        <f t="shared" si="3"/>
        <v>0.92832469775474957</v>
      </c>
      <c r="M19" s="65">
        <f t="shared" si="4"/>
        <v>0.85819625638116848</v>
      </c>
    </row>
    <row r="20" spans="1:13" ht="75">
      <c r="A20" s="39" t="s">
        <v>111</v>
      </c>
      <c r="B20" s="40" t="s">
        <v>113</v>
      </c>
      <c r="C20" s="47">
        <v>0</v>
      </c>
      <c r="D20" s="47">
        <v>0</v>
      </c>
      <c r="E20" s="4">
        <v>0</v>
      </c>
      <c r="F20" s="24">
        <v>0</v>
      </c>
      <c r="G20" s="55" t="e">
        <f t="shared" si="5"/>
        <v>#DIV/0!</v>
      </c>
      <c r="H20" s="88">
        <v>31.5</v>
      </c>
      <c r="I20" s="89">
        <v>31.5</v>
      </c>
      <c r="J20" s="90">
        <v>31.5</v>
      </c>
      <c r="K20" s="91" t="e">
        <f t="shared" si="3"/>
        <v>#DIV/0!</v>
      </c>
      <c r="L20" s="91">
        <f>I20/H20</f>
        <v>1</v>
      </c>
      <c r="M20" s="92">
        <f t="shared" si="4"/>
        <v>1</v>
      </c>
    </row>
    <row r="21" spans="1:13" ht="20.25">
      <c r="A21" s="36" t="s">
        <v>34</v>
      </c>
      <c r="B21" s="37" t="s">
        <v>41</v>
      </c>
      <c r="C21" s="46">
        <f t="shared" ref="C21:F21" si="10">SUM(C22:C27)</f>
        <v>76034.899999999994</v>
      </c>
      <c r="D21" s="46">
        <f t="shared" si="10"/>
        <v>88286.099999999991</v>
      </c>
      <c r="E21" s="7">
        <f t="shared" si="10"/>
        <v>57184.9</v>
      </c>
      <c r="F21" s="21">
        <f t="shared" si="10"/>
        <v>88286.099999999991</v>
      </c>
      <c r="G21" s="54">
        <f t="shared" si="5"/>
        <v>1.1611260092404936</v>
      </c>
      <c r="H21" s="52">
        <f>SUM(H22:H27)</f>
        <v>68580.2</v>
      </c>
      <c r="I21" s="7">
        <f>SUM(I22:I27)</f>
        <v>61320</v>
      </c>
      <c r="J21" s="60">
        <f>SUM(J22:J27)</f>
        <v>72925</v>
      </c>
      <c r="K21" s="68">
        <f t="shared" si="6"/>
        <v>0.77679498811251158</v>
      </c>
      <c r="L21" s="16">
        <f t="shared" si="3"/>
        <v>0.89413562515128275</v>
      </c>
      <c r="M21" s="69">
        <f t="shared" si="4"/>
        <v>1.1892530984996739</v>
      </c>
    </row>
    <row r="22" spans="1:13" ht="20.25">
      <c r="A22" s="34" t="s">
        <v>35</v>
      </c>
      <c r="B22" s="40" t="s">
        <v>42</v>
      </c>
      <c r="C22" s="47">
        <v>842.1</v>
      </c>
      <c r="D22" s="95">
        <v>0</v>
      </c>
      <c r="E22" s="98">
        <v>0</v>
      </c>
      <c r="F22" s="4">
        <v>0</v>
      </c>
      <c r="G22" s="55">
        <f t="shared" si="5"/>
        <v>0</v>
      </c>
      <c r="H22" s="51">
        <v>0</v>
      </c>
      <c r="I22" s="18">
        <v>0</v>
      </c>
      <c r="J22" s="59">
        <v>0</v>
      </c>
      <c r="K22" s="64" t="e">
        <f t="shared" si="6"/>
        <v>#DIV/0!</v>
      </c>
      <c r="L22" s="17" t="s">
        <v>98</v>
      </c>
      <c r="M22" s="67" t="s">
        <v>98</v>
      </c>
    </row>
    <row r="23" spans="1:13" ht="20.25">
      <c r="A23" s="34" t="s">
        <v>36</v>
      </c>
      <c r="B23" s="41" t="s">
        <v>47</v>
      </c>
      <c r="C23" s="47">
        <v>11242</v>
      </c>
      <c r="D23" s="95">
        <v>11350</v>
      </c>
      <c r="E23" s="98">
        <v>6063.1</v>
      </c>
      <c r="F23" s="4">
        <v>11350</v>
      </c>
      <c r="G23" s="55">
        <f t="shared" si="5"/>
        <v>1.0096068315246398</v>
      </c>
      <c r="H23" s="51">
        <v>9500</v>
      </c>
      <c r="I23" s="18">
        <v>9500</v>
      </c>
      <c r="J23" s="59">
        <v>9500</v>
      </c>
      <c r="K23" s="64">
        <f t="shared" si="6"/>
        <v>0.83700440528634357</v>
      </c>
      <c r="L23" s="15">
        <f t="shared" si="3"/>
        <v>1</v>
      </c>
      <c r="M23" s="65">
        <f t="shared" si="4"/>
        <v>1</v>
      </c>
    </row>
    <row r="24" spans="1:13" ht="20.25">
      <c r="A24" s="34" t="s">
        <v>37</v>
      </c>
      <c r="B24" s="40" t="s">
        <v>44</v>
      </c>
      <c r="C24" s="48">
        <v>3381.2</v>
      </c>
      <c r="D24" s="96">
        <v>11.3</v>
      </c>
      <c r="E24" s="98">
        <v>11.3</v>
      </c>
      <c r="F24" s="6">
        <v>11.3</v>
      </c>
      <c r="G24" s="56">
        <f t="shared" si="5"/>
        <v>3.3420087542884187E-3</v>
      </c>
      <c r="H24" s="51">
        <v>0</v>
      </c>
      <c r="I24" s="18">
        <v>0</v>
      </c>
      <c r="J24" s="59">
        <v>0</v>
      </c>
      <c r="K24" s="64">
        <f t="shared" si="6"/>
        <v>0</v>
      </c>
      <c r="L24" s="15" t="e">
        <f t="shared" si="3"/>
        <v>#DIV/0!</v>
      </c>
      <c r="M24" s="65" t="e">
        <f t="shared" si="4"/>
        <v>#DIV/0!</v>
      </c>
    </row>
    <row r="25" spans="1:13" ht="20.25">
      <c r="A25" s="34" t="s">
        <v>38</v>
      </c>
      <c r="B25" s="40" t="s">
        <v>43</v>
      </c>
      <c r="C25" s="48">
        <v>1793</v>
      </c>
      <c r="D25" s="96">
        <v>25271.1</v>
      </c>
      <c r="E25" s="98">
        <v>18149.900000000001</v>
      </c>
      <c r="F25" s="6">
        <v>25271.1</v>
      </c>
      <c r="G25" s="56">
        <f t="shared" si="5"/>
        <v>14.094311210262129</v>
      </c>
      <c r="H25" s="51">
        <v>17065</v>
      </c>
      <c r="I25" s="18">
        <v>14210</v>
      </c>
      <c r="J25" s="59">
        <v>12835</v>
      </c>
      <c r="K25" s="64">
        <f t="shared" si="6"/>
        <v>0.6752772930343357</v>
      </c>
      <c r="L25" s="15">
        <f t="shared" si="3"/>
        <v>0.83269850571344861</v>
      </c>
      <c r="M25" s="65">
        <f t="shared" si="4"/>
        <v>0.90323715693173823</v>
      </c>
    </row>
    <row r="26" spans="1:13" ht="20.25">
      <c r="A26" s="34" t="s">
        <v>39</v>
      </c>
      <c r="B26" s="40" t="s">
        <v>45</v>
      </c>
      <c r="C26" s="48">
        <v>53415.7</v>
      </c>
      <c r="D26" s="96">
        <v>45002.5</v>
      </c>
      <c r="E26" s="98">
        <v>31972.400000000001</v>
      </c>
      <c r="F26" s="6">
        <v>45002.5</v>
      </c>
      <c r="G26" s="56">
        <f t="shared" si="5"/>
        <v>0.84249574563283836</v>
      </c>
      <c r="H26" s="51">
        <v>36497.5</v>
      </c>
      <c r="I26" s="18">
        <v>34400</v>
      </c>
      <c r="J26" s="59">
        <v>47400</v>
      </c>
      <c r="K26" s="64">
        <f t="shared" si="6"/>
        <v>0.81101049941669912</v>
      </c>
      <c r="L26" s="15">
        <f t="shared" si="3"/>
        <v>0.94253031029522572</v>
      </c>
      <c r="M26" s="65">
        <f t="shared" si="4"/>
        <v>1.3779069767441861</v>
      </c>
    </row>
    <row r="27" spans="1:13" ht="37.5">
      <c r="A27" s="34" t="s">
        <v>40</v>
      </c>
      <c r="B27" s="40" t="s">
        <v>46</v>
      </c>
      <c r="C27" s="48">
        <v>5360.9</v>
      </c>
      <c r="D27" s="96">
        <v>6651.2</v>
      </c>
      <c r="E27" s="98">
        <v>988.2</v>
      </c>
      <c r="F27" s="6">
        <v>6651.2</v>
      </c>
      <c r="G27" s="56">
        <f t="shared" si="5"/>
        <v>1.2406871980451044</v>
      </c>
      <c r="H27" s="51">
        <v>5517.7</v>
      </c>
      <c r="I27" s="18">
        <v>3210</v>
      </c>
      <c r="J27" s="59">
        <v>3190</v>
      </c>
      <c r="K27" s="64">
        <f t="shared" si="6"/>
        <v>0.82957962472937219</v>
      </c>
      <c r="L27" s="15">
        <f t="shared" si="3"/>
        <v>0.58176414085579142</v>
      </c>
      <c r="M27" s="65">
        <f t="shared" si="4"/>
        <v>0.99376947040498442</v>
      </c>
    </row>
    <row r="28" spans="1:13" ht="20.25">
      <c r="A28" s="36" t="s">
        <v>49</v>
      </c>
      <c r="B28" s="38" t="s">
        <v>54</v>
      </c>
      <c r="C28" s="46">
        <f>SUM(C29:C32)</f>
        <v>138646.70000000001</v>
      </c>
      <c r="D28" s="93">
        <f>SUM(D29:D32)</f>
        <v>176997.9</v>
      </c>
      <c r="E28" s="94">
        <f t="shared" ref="E28:F28" si="11">SUM(E29:E32)</f>
        <v>86054.1</v>
      </c>
      <c r="F28" s="33">
        <f t="shared" si="11"/>
        <v>178139.1</v>
      </c>
      <c r="G28" s="54">
        <f t="shared" si="5"/>
        <v>1.2848419760441467</v>
      </c>
      <c r="H28" s="33">
        <f>SUM(H29:H32)</f>
        <v>147770.4</v>
      </c>
      <c r="I28" s="33">
        <f t="shared" ref="I28:J28" si="12">SUM(I29:I32)</f>
        <v>142516.70000000001</v>
      </c>
      <c r="J28" s="33">
        <f t="shared" si="12"/>
        <v>141845.5</v>
      </c>
      <c r="K28" s="62">
        <f t="shared" si="6"/>
        <v>0.82952254726783725</v>
      </c>
      <c r="L28" s="14">
        <f t="shared" si="3"/>
        <v>0.96444687163329068</v>
      </c>
      <c r="M28" s="63">
        <f t="shared" si="4"/>
        <v>0.99529037649622809</v>
      </c>
    </row>
    <row r="29" spans="1:13" ht="20.25">
      <c r="A29" s="34" t="s">
        <v>50</v>
      </c>
      <c r="B29" s="40" t="s">
        <v>55</v>
      </c>
      <c r="C29" s="48">
        <v>270.7</v>
      </c>
      <c r="D29" s="96">
        <v>511.9</v>
      </c>
      <c r="E29" s="98">
        <v>299.60000000000002</v>
      </c>
      <c r="F29" s="6">
        <v>511.9</v>
      </c>
      <c r="G29" s="56">
        <f t="shared" si="5"/>
        <v>1.8910232729959364</v>
      </c>
      <c r="H29" s="51">
        <v>250</v>
      </c>
      <c r="I29" s="18">
        <v>200</v>
      </c>
      <c r="J29" s="59">
        <v>200</v>
      </c>
      <c r="K29" s="64">
        <f t="shared" si="6"/>
        <v>0.48837663606173082</v>
      </c>
      <c r="L29" s="15">
        <f t="shared" si="3"/>
        <v>0.8</v>
      </c>
      <c r="M29" s="65">
        <f t="shared" si="4"/>
        <v>1</v>
      </c>
    </row>
    <row r="30" spans="1:13" ht="20.25">
      <c r="A30" s="34" t="s">
        <v>51</v>
      </c>
      <c r="B30" s="40" t="s">
        <v>56</v>
      </c>
      <c r="C30" s="48">
        <v>106062</v>
      </c>
      <c r="D30" s="96">
        <v>138062.70000000001</v>
      </c>
      <c r="E30" s="98">
        <v>60803.1</v>
      </c>
      <c r="F30" s="6">
        <f>138062.7+1141.2</f>
        <v>139203.90000000002</v>
      </c>
      <c r="G30" s="56">
        <f t="shared" si="5"/>
        <v>1.3124766645924084</v>
      </c>
      <c r="H30" s="51">
        <v>129021.6</v>
      </c>
      <c r="I30" s="18">
        <v>120741.6</v>
      </c>
      <c r="J30" s="59">
        <v>120741.6</v>
      </c>
      <c r="K30" s="64">
        <f t="shared" si="6"/>
        <v>0.92685334247100826</v>
      </c>
      <c r="L30" s="15">
        <f t="shared" si="3"/>
        <v>0.93582469912014732</v>
      </c>
      <c r="M30" s="65">
        <f t="shared" si="4"/>
        <v>1</v>
      </c>
    </row>
    <row r="31" spans="1:13" ht="20.25">
      <c r="A31" s="34" t="s">
        <v>52</v>
      </c>
      <c r="B31" s="40" t="s">
        <v>57</v>
      </c>
      <c r="C31" s="48">
        <v>32314</v>
      </c>
      <c r="D31" s="96">
        <v>31520.3</v>
      </c>
      <c r="E31" s="98">
        <v>20128.400000000001</v>
      </c>
      <c r="F31" s="6">
        <v>31520.3</v>
      </c>
      <c r="G31" s="56">
        <f t="shared" si="5"/>
        <v>0.97543789069753051</v>
      </c>
      <c r="H31" s="51">
        <v>12775.8</v>
      </c>
      <c r="I31" s="18">
        <v>16282.1</v>
      </c>
      <c r="J31" s="59">
        <v>15980.9</v>
      </c>
      <c r="K31" s="64">
        <f t="shared" si="6"/>
        <v>0.4053197463222114</v>
      </c>
      <c r="L31" s="15">
        <f t="shared" si="3"/>
        <v>1.2744485668216472</v>
      </c>
      <c r="M31" s="65">
        <f t="shared" si="4"/>
        <v>0.98150115771307134</v>
      </c>
    </row>
    <row r="32" spans="1:13" ht="37.5">
      <c r="A32" s="34" t="s">
        <v>109</v>
      </c>
      <c r="B32" s="40" t="s">
        <v>110</v>
      </c>
      <c r="C32" s="47">
        <v>0</v>
      </c>
      <c r="D32" s="95">
        <v>6903</v>
      </c>
      <c r="E32" s="98">
        <v>4823</v>
      </c>
      <c r="F32" s="4">
        <v>6903</v>
      </c>
      <c r="G32" s="55" t="e">
        <f t="shared" si="5"/>
        <v>#DIV/0!</v>
      </c>
      <c r="H32" s="88">
        <v>5723</v>
      </c>
      <c r="I32" s="89">
        <v>5293</v>
      </c>
      <c r="J32" s="90">
        <v>4923</v>
      </c>
      <c r="K32" s="64">
        <f t="shared" si="6"/>
        <v>0.82905982905982911</v>
      </c>
      <c r="L32" s="15">
        <f t="shared" si="3"/>
        <v>0.9248645815131924</v>
      </c>
      <c r="M32" s="65">
        <f t="shared" si="4"/>
        <v>0.9300963536746647</v>
      </c>
    </row>
    <row r="33" spans="1:13" ht="20.25">
      <c r="A33" s="36" t="s">
        <v>53</v>
      </c>
      <c r="B33" s="38" t="s">
        <v>58</v>
      </c>
      <c r="C33" s="46">
        <f>SUM(C34:C38)</f>
        <v>517448.6</v>
      </c>
      <c r="D33" s="93">
        <f>SUM(D34+D35+D36+D37+D38)</f>
        <v>560097.5</v>
      </c>
      <c r="E33" s="99">
        <f>SUM(E34:E38)</f>
        <v>444533.69999999995</v>
      </c>
      <c r="F33" s="97">
        <f>SUM(F34:F38)</f>
        <v>560097.5</v>
      </c>
      <c r="G33" s="54">
        <f t="shared" si="5"/>
        <v>1.0824215197412845</v>
      </c>
      <c r="H33" s="52">
        <f>SUM(H34:H38)</f>
        <v>392729.1</v>
      </c>
      <c r="I33" s="7">
        <f>SUM(I34:I38)</f>
        <v>379865.39999999997</v>
      </c>
      <c r="J33" s="60">
        <f>SUM(J34:J38)</f>
        <v>366600.69999999995</v>
      </c>
      <c r="K33" s="68">
        <f t="shared" si="6"/>
        <v>0.70117988385950658</v>
      </c>
      <c r="L33" s="16">
        <f t="shared" si="3"/>
        <v>0.96724536073339096</v>
      </c>
      <c r="M33" s="69">
        <f t="shared" si="4"/>
        <v>0.96508052589153948</v>
      </c>
    </row>
    <row r="34" spans="1:13" ht="20.25">
      <c r="A34" s="34" t="s">
        <v>59</v>
      </c>
      <c r="B34" s="40" t="s">
        <v>64</v>
      </c>
      <c r="C34" s="48">
        <v>161389.5</v>
      </c>
      <c r="D34" s="96">
        <v>168158.7</v>
      </c>
      <c r="E34" s="98">
        <v>132006.6</v>
      </c>
      <c r="F34" s="6">
        <v>168158.7</v>
      </c>
      <c r="G34" s="56">
        <f t="shared" si="5"/>
        <v>1.0419432490961309</v>
      </c>
      <c r="H34" s="51">
        <v>121886.5</v>
      </c>
      <c r="I34" s="18">
        <v>117863.5</v>
      </c>
      <c r="J34" s="59">
        <v>113165.5</v>
      </c>
      <c r="K34" s="64">
        <f t="shared" si="6"/>
        <v>0.72483017530463778</v>
      </c>
      <c r="L34" s="15">
        <f t="shared" si="3"/>
        <v>0.96699388365405525</v>
      </c>
      <c r="M34" s="65">
        <f t="shared" si="4"/>
        <v>0.96014033182452585</v>
      </c>
    </row>
    <row r="35" spans="1:13" ht="20.25">
      <c r="A35" s="34" t="s">
        <v>60</v>
      </c>
      <c r="B35" s="40" t="s">
        <v>65</v>
      </c>
      <c r="C35" s="48">
        <v>275827</v>
      </c>
      <c r="D35" s="96">
        <v>304308.40000000002</v>
      </c>
      <c r="E35" s="98">
        <v>239633.8</v>
      </c>
      <c r="F35" s="6">
        <v>304308.40000000002</v>
      </c>
      <c r="G35" s="56">
        <f t="shared" si="5"/>
        <v>1.103258201698891</v>
      </c>
      <c r="H35" s="51">
        <v>219617.5</v>
      </c>
      <c r="I35" s="18">
        <v>214180.8</v>
      </c>
      <c r="J35" s="59">
        <v>208765.1</v>
      </c>
      <c r="K35" s="64">
        <f t="shared" si="6"/>
        <v>0.72169384742583509</v>
      </c>
      <c r="L35" s="15">
        <f t="shared" si="3"/>
        <v>0.97524468678497833</v>
      </c>
      <c r="M35" s="65">
        <f t="shared" si="4"/>
        <v>0.9747143534807976</v>
      </c>
    </row>
    <row r="36" spans="1:13" ht="20.25">
      <c r="A36" s="34" t="s">
        <v>61</v>
      </c>
      <c r="B36" s="40" t="s">
        <v>66</v>
      </c>
      <c r="C36" s="48">
        <v>56120.4</v>
      </c>
      <c r="D36" s="96">
        <v>64393.2</v>
      </c>
      <c r="E36" s="98">
        <v>53504.6</v>
      </c>
      <c r="F36" s="6">
        <v>64393.2</v>
      </c>
      <c r="G36" s="56">
        <f t="shared" si="5"/>
        <v>1.1474116364102893</v>
      </c>
      <c r="H36" s="51">
        <v>33782</v>
      </c>
      <c r="I36" s="18">
        <v>31420</v>
      </c>
      <c r="J36" s="59">
        <v>29234</v>
      </c>
      <c r="K36" s="64">
        <f t="shared" si="6"/>
        <v>0.52462061211432265</v>
      </c>
      <c r="L36" s="15">
        <f t="shared" si="3"/>
        <v>0.93008110828251733</v>
      </c>
      <c r="M36" s="65">
        <f t="shared" si="4"/>
        <v>0.93042647994907701</v>
      </c>
    </row>
    <row r="37" spans="1:13" ht="20.25">
      <c r="A37" s="34" t="s">
        <v>62</v>
      </c>
      <c r="B37" s="42" t="s">
        <v>67</v>
      </c>
      <c r="C37" s="48">
        <v>583.1</v>
      </c>
      <c r="D37" s="96">
        <v>556.6</v>
      </c>
      <c r="E37" s="98">
        <v>556.6</v>
      </c>
      <c r="F37" s="6">
        <v>556.6</v>
      </c>
      <c r="G37" s="56">
        <f t="shared" si="5"/>
        <v>0.95455324987137713</v>
      </c>
      <c r="H37" s="51">
        <v>459.1</v>
      </c>
      <c r="I37" s="18">
        <v>445.1</v>
      </c>
      <c r="J37" s="59">
        <v>428.1</v>
      </c>
      <c r="K37" s="64">
        <f t="shared" si="6"/>
        <v>0.82482932087675176</v>
      </c>
      <c r="L37" s="15">
        <f t="shared" si="3"/>
        <v>0.96950555434545849</v>
      </c>
      <c r="M37" s="65">
        <f t="shared" si="4"/>
        <v>0.96180633565490903</v>
      </c>
    </row>
    <row r="38" spans="1:13" ht="20.25">
      <c r="A38" s="34" t="s">
        <v>63</v>
      </c>
      <c r="B38" s="40" t="s">
        <v>68</v>
      </c>
      <c r="C38" s="48">
        <v>23528.6</v>
      </c>
      <c r="D38" s="96">
        <v>22680.6</v>
      </c>
      <c r="E38" s="98">
        <v>18832.099999999999</v>
      </c>
      <c r="F38" s="6">
        <v>22680.6</v>
      </c>
      <c r="G38" s="56">
        <f t="shared" si="5"/>
        <v>0.96395875657710195</v>
      </c>
      <c r="H38" s="51">
        <v>16984</v>
      </c>
      <c r="I38" s="18">
        <v>15956</v>
      </c>
      <c r="J38" s="59">
        <v>15008</v>
      </c>
      <c r="K38" s="64">
        <f t="shared" si="6"/>
        <v>0.7488338051021578</v>
      </c>
      <c r="L38" s="15">
        <f t="shared" si="3"/>
        <v>0.93947244465379176</v>
      </c>
      <c r="M38" s="65">
        <f t="shared" si="4"/>
        <v>0.94058661318626224</v>
      </c>
    </row>
    <row r="39" spans="1:13" ht="20.25">
      <c r="A39" s="43" t="s">
        <v>69</v>
      </c>
      <c r="B39" s="38" t="s">
        <v>70</v>
      </c>
      <c r="C39" s="46">
        <f>SUM(C40:C41)</f>
        <v>123132.1</v>
      </c>
      <c r="D39" s="93">
        <f t="shared" ref="D39:F39" si="13">SUM(D40:D41)</f>
        <v>124433.60000000001</v>
      </c>
      <c r="E39" s="94">
        <f t="shared" si="13"/>
        <v>102340</v>
      </c>
      <c r="F39" s="97">
        <f t="shared" si="13"/>
        <v>124433.60000000001</v>
      </c>
      <c r="G39" s="54">
        <f t="shared" si="5"/>
        <v>1.0105699488598019</v>
      </c>
      <c r="H39" s="33">
        <f>SUM(H40:H41)</f>
        <v>84130.6</v>
      </c>
      <c r="I39" s="7">
        <f>SUM(I40:I41)</f>
        <v>78906.600000000006</v>
      </c>
      <c r="J39" s="58">
        <f>SUM(J40:J41)</f>
        <v>72379.600000000006</v>
      </c>
      <c r="K39" s="62">
        <f t="shared" si="6"/>
        <v>0.6761083823018863</v>
      </c>
      <c r="L39" s="14">
        <f t="shared" si="3"/>
        <v>0.9379060650940324</v>
      </c>
      <c r="M39" s="63">
        <f t="shared" si="4"/>
        <v>0.91728195106619725</v>
      </c>
    </row>
    <row r="40" spans="1:13" ht="20.25">
      <c r="A40" s="34" t="s">
        <v>71</v>
      </c>
      <c r="B40" s="40" t="s">
        <v>73</v>
      </c>
      <c r="C40" s="48">
        <v>92036.3</v>
      </c>
      <c r="D40" s="96">
        <v>92738.1</v>
      </c>
      <c r="E40" s="98">
        <v>76567.399999999994</v>
      </c>
      <c r="F40" s="6">
        <v>92738.1</v>
      </c>
      <c r="G40" s="56">
        <f t="shared" si="5"/>
        <v>1.0076252522102693</v>
      </c>
      <c r="H40" s="51">
        <v>61677.599999999999</v>
      </c>
      <c r="I40" s="18">
        <v>58091.6</v>
      </c>
      <c r="J40" s="59">
        <v>53097.599999999999</v>
      </c>
      <c r="K40" s="64">
        <f t="shared" si="6"/>
        <v>0.66507293119009336</v>
      </c>
      <c r="L40" s="15">
        <f t="shared" si="3"/>
        <v>0.94185895689845256</v>
      </c>
      <c r="M40" s="65">
        <f t="shared" si="4"/>
        <v>0.9140323213683218</v>
      </c>
    </row>
    <row r="41" spans="1:13" ht="37.5">
      <c r="A41" s="34" t="s">
        <v>72</v>
      </c>
      <c r="B41" s="40" t="s">
        <v>74</v>
      </c>
      <c r="C41" s="48">
        <v>31095.8</v>
      </c>
      <c r="D41" s="96">
        <v>31695.5</v>
      </c>
      <c r="E41" s="98">
        <v>25772.6</v>
      </c>
      <c r="F41" s="6">
        <v>31695.5</v>
      </c>
      <c r="G41" s="56">
        <f t="shared" si="5"/>
        <v>1.0192855626804906</v>
      </c>
      <c r="H41" s="51">
        <v>22453</v>
      </c>
      <c r="I41" s="18">
        <v>20815</v>
      </c>
      <c r="J41" s="59">
        <v>19282</v>
      </c>
      <c r="K41" s="64">
        <f t="shared" si="6"/>
        <v>0.70839709106971016</v>
      </c>
      <c r="L41" s="15">
        <f t="shared" si="3"/>
        <v>0.92704761056428986</v>
      </c>
      <c r="M41" s="65">
        <f t="shared" si="4"/>
        <v>0.92635118904636082</v>
      </c>
    </row>
    <row r="42" spans="1:13" ht="20.25">
      <c r="A42" s="43" t="s">
        <v>75</v>
      </c>
      <c r="B42" s="38" t="s">
        <v>76</v>
      </c>
      <c r="C42" s="46">
        <f t="shared" ref="C42:F42" si="14">SUM(C43:C47)</f>
        <v>319100.7</v>
      </c>
      <c r="D42" s="93">
        <f t="shared" si="14"/>
        <v>185383.3</v>
      </c>
      <c r="E42" s="99">
        <f t="shared" si="14"/>
        <v>124844.2</v>
      </c>
      <c r="F42" s="97">
        <f t="shared" si="14"/>
        <v>185383.3</v>
      </c>
      <c r="G42" s="54">
        <f t="shared" si="5"/>
        <v>0.5809554789444209</v>
      </c>
      <c r="H42" s="52">
        <f>SUM(H43:H47)</f>
        <v>116197.9</v>
      </c>
      <c r="I42" s="7">
        <f>SUM(I43:I47)</f>
        <v>119908</v>
      </c>
      <c r="J42" s="60">
        <f>SUM(J43:J47)</f>
        <v>118252.59999999999</v>
      </c>
      <c r="K42" s="68">
        <f t="shared" si="6"/>
        <v>0.62679809885787985</v>
      </c>
      <c r="L42" s="16">
        <f t="shared" si="3"/>
        <v>1.0319291484613751</v>
      </c>
      <c r="M42" s="69">
        <f t="shared" si="4"/>
        <v>0.98619441571871758</v>
      </c>
    </row>
    <row r="43" spans="1:13" ht="20.25">
      <c r="A43" s="44" t="s">
        <v>77</v>
      </c>
      <c r="B43" s="40" t="s">
        <v>78</v>
      </c>
      <c r="C43" s="48">
        <v>4579.6000000000004</v>
      </c>
      <c r="D43" s="96">
        <v>5168.2</v>
      </c>
      <c r="E43" s="98">
        <v>4531.6000000000004</v>
      </c>
      <c r="F43" s="6">
        <v>5168.2</v>
      </c>
      <c r="G43" s="56">
        <f t="shared" si="5"/>
        <v>1.1285265088654031</v>
      </c>
      <c r="H43" s="51">
        <v>3500</v>
      </c>
      <c r="I43" s="18">
        <v>3000</v>
      </c>
      <c r="J43" s="59">
        <v>3000</v>
      </c>
      <c r="K43" s="64">
        <f t="shared" si="6"/>
        <v>0.67721837390193884</v>
      </c>
      <c r="L43" s="15">
        <f t="shared" si="3"/>
        <v>0.8571428571428571</v>
      </c>
      <c r="M43" s="65">
        <f t="shared" si="4"/>
        <v>1</v>
      </c>
    </row>
    <row r="44" spans="1:13" ht="20.25">
      <c r="A44" s="44" t="s">
        <v>79</v>
      </c>
      <c r="B44" s="40" t="s">
        <v>80</v>
      </c>
      <c r="C44" s="48">
        <v>74980.5</v>
      </c>
      <c r="D44" s="96">
        <v>81489.399999999994</v>
      </c>
      <c r="E44" s="98">
        <v>66381.7</v>
      </c>
      <c r="F44" s="6">
        <v>81489.399999999994</v>
      </c>
      <c r="G44" s="56">
        <f t="shared" si="5"/>
        <v>1.0868079033882141</v>
      </c>
      <c r="H44" s="51">
        <v>64377.3</v>
      </c>
      <c r="I44" s="18">
        <v>64377.3</v>
      </c>
      <c r="J44" s="59">
        <v>64377.3</v>
      </c>
      <c r="K44" s="64">
        <f t="shared" si="6"/>
        <v>0.79000827101438964</v>
      </c>
      <c r="L44" s="15">
        <f t="shared" si="3"/>
        <v>1</v>
      </c>
      <c r="M44" s="65">
        <f t="shared" si="4"/>
        <v>1</v>
      </c>
    </row>
    <row r="45" spans="1:13" ht="20.25">
      <c r="A45" s="44" t="s">
        <v>81</v>
      </c>
      <c r="B45" s="40" t="s">
        <v>82</v>
      </c>
      <c r="C45" s="48">
        <v>119985.8</v>
      </c>
      <c r="D45" s="96">
        <v>14967.5</v>
      </c>
      <c r="E45" s="98">
        <v>7434.9</v>
      </c>
      <c r="F45" s="6">
        <v>14967.5</v>
      </c>
      <c r="G45" s="56">
        <f t="shared" si="5"/>
        <v>0.12474392803148372</v>
      </c>
      <c r="H45" s="51">
        <v>5243</v>
      </c>
      <c r="I45" s="18">
        <v>9676.1</v>
      </c>
      <c r="J45" s="59">
        <v>8001.7</v>
      </c>
      <c r="K45" s="64">
        <f t="shared" si="6"/>
        <v>0.35029229998329714</v>
      </c>
      <c r="L45" s="15">
        <f t="shared" si="3"/>
        <v>1.8455273698264354</v>
      </c>
      <c r="M45" s="65">
        <f t="shared" si="4"/>
        <v>0.82695507487520792</v>
      </c>
    </row>
    <row r="46" spans="1:13" ht="20.25">
      <c r="A46" s="44" t="s">
        <v>83</v>
      </c>
      <c r="B46" s="40" t="s">
        <v>84</v>
      </c>
      <c r="C46" s="48">
        <v>105975.3</v>
      </c>
      <c r="D46" s="96">
        <v>69602.7</v>
      </c>
      <c r="E46" s="98">
        <v>34943.300000000003</v>
      </c>
      <c r="F46" s="6">
        <v>69602.7</v>
      </c>
      <c r="G46" s="56">
        <f t="shared" si="5"/>
        <v>0.65678228794822935</v>
      </c>
      <c r="H46" s="51">
        <v>31931.200000000001</v>
      </c>
      <c r="I46" s="18">
        <v>31996.2</v>
      </c>
      <c r="J46" s="59">
        <v>32015.200000000001</v>
      </c>
      <c r="K46" s="64">
        <f t="shared" si="6"/>
        <v>0.45876381232337254</v>
      </c>
      <c r="L46" s="15">
        <f t="shared" si="3"/>
        <v>1.0020356265971839</v>
      </c>
      <c r="M46" s="65">
        <f t="shared" si="4"/>
        <v>1.0005938205161864</v>
      </c>
    </row>
    <row r="47" spans="1:13" ht="37.5">
      <c r="A47" s="44" t="s">
        <v>85</v>
      </c>
      <c r="B47" s="40" t="s">
        <v>86</v>
      </c>
      <c r="C47" s="48">
        <v>13579.5</v>
      </c>
      <c r="D47" s="96">
        <v>14155.5</v>
      </c>
      <c r="E47" s="98">
        <v>11552.7</v>
      </c>
      <c r="F47" s="6">
        <v>14155.5</v>
      </c>
      <c r="G47" s="56">
        <f t="shared" si="5"/>
        <v>1.0424168783828565</v>
      </c>
      <c r="H47" s="51">
        <v>11146.4</v>
      </c>
      <c r="I47" s="18">
        <v>10858.4</v>
      </c>
      <c r="J47" s="59">
        <v>10858.4</v>
      </c>
      <c r="K47" s="64">
        <f t="shared" si="6"/>
        <v>0.78742538236021331</v>
      </c>
      <c r="L47" s="15">
        <f t="shared" si="3"/>
        <v>0.97416206129333238</v>
      </c>
      <c r="M47" s="65">
        <f t="shared" si="4"/>
        <v>1</v>
      </c>
    </row>
    <row r="48" spans="1:13" ht="20.25">
      <c r="A48" s="43" t="s">
        <v>87</v>
      </c>
      <c r="B48" s="38" t="s">
        <v>88</v>
      </c>
      <c r="C48" s="46">
        <f>SUM(C49+C50+C51)</f>
        <v>6411.0999999999995</v>
      </c>
      <c r="D48" s="93">
        <f>SUM(D49+D50+D51)</f>
        <v>6589</v>
      </c>
      <c r="E48" s="94">
        <f t="shared" ref="E48:F48" si="15">SUM(E49+E50+E51)</f>
        <v>5888.7000000000007</v>
      </c>
      <c r="F48" s="33">
        <f t="shared" si="15"/>
        <v>6589</v>
      </c>
      <c r="G48" s="54">
        <f t="shared" si="5"/>
        <v>1.0277487482647285</v>
      </c>
      <c r="H48" s="52">
        <f>SUM(H49+H50+H51)</f>
        <v>9952</v>
      </c>
      <c r="I48" s="52">
        <f t="shared" ref="I48:J48" si="16">SUM(I49+I50+I51)</f>
        <v>9184</v>
      </c>
      <c r="J48" s="52">
        <f t="shared" si="16"/>
        <v>8299.7000000000007</v>
      </c>
      <c r="K48" s="68">
        <f t="shared" si="6"/>
        <v>1.5103961147366824</v>
      </c>
      <c r="L48" s="16">
        <f t="shared" si="3"/>
        <v>0.92282958199356913</v>
      </c>
      <c r="M48" s="69">
        <f t="shared" si="4"/>
        <v>0.90371297909407677</v>
      </c>
    </row>
    <row r="49" spans="1:13" ht="20.25">
      <c r="A49" s="44" t="s">
        <v>89</v>
      </c>
      <c r="B49" s="40" t="s">
        <v>90</v>
      </c>
      <c r="C49" s="48">
        <v>300.2</v>
      </c>
      <c r="D49" s="96">
        <v>358.6</v>
      </c>
      <c r="E49" s="98">
        <v>343.9</v>
      </c>
      <c r="F49" s="6">
        <v>358.6</v>
      </c>
      <c r="G49" s="56">
        <f t="shared" si="5"/>
        <v>1.194536975349767</v>
      </c>
      <c r="H49" s="51">
        <v>7356</v>
      </c>
      <c r="I49" s="18">
        <v>6770</v>
      </c>
      <c r="J49" s="59">
        <v>6103.7</v>
      </c>
      <c r="K49" s="64">
        <f t="shared" si="6"/>
        <v>20.513106525376461</v>
      </c>
      <c r="L49" s="15">
        <f t="shared" si="3"/>
        <v>0.92033713974986409</v>
      </c>
      <c r="M49" s="65">
        <f t="shared" si="4"/>
        <v>0.90158050221565733</v>
      </c>
    </row>
    <row r="50" spans="1:13" ht="20.25">
      <c r="A50" s="44" t="s">
        <v>107</v>
      </c>
      <c r="B50" s="40" t="s">
        <v>108</v>
      </c>
      <c r="C50" s="47">
        <v>0</v>
      </c>
      <c r="D50" s="95">
        <v>2557.5</v>
      </c>
      <c r="E50" s="98">
        <v>2557.5</v>
      </c>
      <c r="F50" s="4">
        <v>2557.5</v>
      </c>
      <c r="G50" s="55" t="e">
        <f t="shared" si="5"/>
        <v>#DIV/0!</v>
      </c>
      <c r="H50" s="51">
        <v>61</v>
      </c>
      <c r="I50" s="18">
        <v>56</v>
      </c>
      <c r="J50" s="59">
        <v>51</v>
      </c>
      <c r="K50" s="64">
        <f t="shared" si="6"/>
        <v>2.3851417399804498E-2</v>
      </c>
      <c r="L50" s="15">
        <f t="shared" si="3"/>
        <v>0.91803278688524592</v>
      </c>
      <c r="M50" s="65">
        <f t="shared" si="4"/>
        <v>0.9107142857142857</v>
      </c>
    </row>
    <row r="51" spans="1:13" ht="20.25">
      <c r="A51" s="44" t="s">
        <v>91</v>
      </c>
      <c r="B51" s="40" t="s">
        <v>92</v>
      </c>
      <c r="C51" s="47">
        <v>6110.9</v>
      </c>
      <c r="D51" s="95">
        <v>3672.9</v>
      </c>
      <c r="E51" s="98">
        <v>2987.3</v>
      </c>
      <c r="F51" s="4">
        <v>3672.9</v>
      </c>
      <c r="G51" s="55">
        <f t="shared" si="5"/>
        <v>0.60104076322636601</v>
      </c>
      <c r="H51" s="51">
        <v>2535</v>
      </c>
      <c r="I51" s="18">
        <v>2358</v>
      </c>
      <c r="J51" s="59">
        <v>2145</v>
      </c>
      <c r="K51" s="64">
        <f t="shared" si="6"/>
        <v>0.69019031283182219</v>
      </c>
      <c r="L51" s="15">
        <f t="shared" si="3"/>
        <v>0.93017751479289945</v>
      </c>
      <c r="M51" s="65">
        <f t="shared" si="4"/>
        <v>0.90966921119592881</v>
      </c>
    </row>
    <row r="52" spans="1:13" ht="20.25">
      <c r="A52" s="43" t="s">
        <v>93</v>
      </c>
      <c r="B52" s="38" t="s">
        <v>94</v>
      </c>
      <c r="C52" s="46">
        <f t="shared" ref="C52:F52" si="17">SUM(C53:C53)</f>
        <v>2979.9</v>
      </c>
      <c r="D52" s="93">
        <f t="shared" si="17"/>
        <v>2941.1</v>
      </c>
      <c r="E52" s="94">
        <f t="shared" si="17"/>
        <v>2414.6999999999998</v>
      </c>
      <c r="F52" s="97">
        <f t="shared" si="17"/>
        <v>2941.1</v>
      </c>
      <c r="G52" s="54">
        <f t="shared" si="5"/>
        <v>0.98697942883989387</v>
      </c>
      <c r="H52" s="33">
        <f>SUM(H53:H53)</f>
        <v>1995</v>
      </c>
      <c r="I52" s="3">
        <f>SUM(I53:I53)</f>
        <v>1782</v>
      </c>
      <c r="J52" s="58">
        <f>SUM(J53:J53)</f>
        <v>1630</v>
      </c>
      <c r="K52" s="62">
        <f t="shared" si="6"/>
        <v>0.67831763625854269</v>
      </c>
      <c r="L52" s="14">
        <f t="shared" si="3"/>
        <v>0.89323308270676693</v>
      </c>
      <c r="M52" s="63">
        <f t="shared" si="4"/>
        <v>0.91470258136924809</v>
      </c>
    </row>
    <row r="53" spans="1:13" ht="20.25">
      <c r="A53" s="44" t="s">
        <v>95</v>
      </c>
      <c r="B53" s="40" t="s">
        <v>96</v>
      </c>
      <c r="C53" s="48">
        <v>2979.9</v>
      </c>
      <c r="D53" s="96">
        <v>2941.1</v>
      </c>
      <c r="E53" s="98">
        <v>2414.6999999999998</v>
      </c>
      <c r="F53" s="6">
        <v>2941.1</v>
      </c>
      <c r="G53" s="56">
        <f t="shared" si="5"/>
        <v>0.98697942883989387</v>
      </c>
      <c r="H53" s="51">
        <v>1995</v>
      </c>
      <c r="I53" s="18">
        <v>1782</v>
      </c>
      <c r="J53" s="59">
        <v>1630</v>
      </c>
      <c r="K53" s="64">
        <f t="shared" si="6"/>
        <v>0.67831763625854269</v>
      </c>
      <c r="L53" s="15">
        <f t="shared" si="3"/>
        <v>0.89323308270676693</v>
      </c>
      <c r="M53" s="65">
        <f t="shared" si="4"/>
        <v>0.91470258136924809</v>
      </c>
    </row>
    <row r="54" spans="1:13" ht="21" thickBot="1">
      <c r="A54" s="39"/>
      <c r="B54" s="45" t="s">
        <v>2</v>
      </c>
      <c r="C54" s="49"/>
      <c r="D54" s="49"/>
      <c r="E54" s="12"/>
      <c r="F54" s="25"/>
      <c r="G54" s="57" t="s">
        <v>98</v>
      </c>
      <c r="H54" s="53">
        <v>0</v>
      </c>
      <c r="I54" s="29">
        <v>9300</v>
      </c>
      <c r="J54" s="61">
        <v>17700</v>
      </c>
      <c r="K54" s="70" t="s">
        <v>98</v>
      </c>
      <c r="L54" s="30" t="s">
        <v>98</v>
      </c>
      <c r="M54" s="71">
        <f>J54/I54</f>
        <v>1.903225806451613</v>
      </c>
    </row>
    <row r="55" spans="1:13" s="19" customFormat="1" ht="27" customHeight="1" thickBot="1">
      <c r="A55" s="116" t="s">
        <v>0</v>
      </c>
      <c r="B55" s="117"/>
      <c r="C55" s="50">
        <f>C7+C16+C18+C21+C28+C33+C39+C42+C48+C52+C54</f>
        <v>1311207</v>
      </c>
      <c r="D55" s="50">
        <f>D7+D16+D18+D21+D28+D33+D39+D42+D48+D52+D54</f>
        <v>1238250.3</v>
      </c>
      <c r="E55" s="50">
        <f>E7+E16+E18+E21+E28+E33+E39+E42+E48+E52+E54</f>
        <v>899426.79999999981</v>
      </c>
      <c r="F55" s="50">
        <f>F7+F16+F18+F21+F28+F33+F39+F42+F48+F52+F54</f>
        <v>1238991.5</v>
      </c>
      <c r="G55" s="84">
        <f>F55/C55</f>
        <v>0.9449244093419269</v>
      </c>
      <c r="H55" s="50">
        <f>H7+H16+H18+H21+H28+H33+H39+H42+H48+H52+H54</f>
        <v>882915.39999999991</v>
      </c>
      <c r="I55" s="50">
        <f>I7+I16+I18+I21+I28+I33+I39+I42+I48+I52+I54</f>
        <v>859292.9</v>
      </c>
      <c r="J55" s="50">
        <f>J7+J16+J18+J21+J28+J33+J39+J42+J48+J52+J54</f>
        <v>852251.19999999984</v>
      </c>
      <c r="K55" s="72">
        <f>H55/F55</f>
        <v>0.71260811716625971</v>
      </c>
      <c r="L55" s="31">
        <f>I55/H55</f>
        <v>0.97324488846836299</v>
      </c>
      <c r="M55" s="32">
        <f>J55/I55</f>
        <v>0.99180523893540817</v>
      </c>
    </row>
    <row r="56" spans="1:13" s="19" customFormat="1" ht="27" customHeight="1">
      <c r="A56" s="74"/>
      <c r="B56" s="74"/>
      <c r="C56" s="75"/>
      <c r="D56" s="75"/>
      <c r="E56" s="75"/>
      <c r="F56" s="75"/>
      <c r="G56" s="76"/>
      <c r="H56" s="75"/>
      <c r="I56" s="75"/>
      <c r="J56" s="75"/>
      <c r="K56" s="77"/>
      <c r="L56" s="77"/>
      <c r="M56" s="77"/>
    </row>
    <row r="57" spans="1:13" ht="20.25">
      <c r="A57" s="8"/>
      <c r="B57" s="9"/>
      <c r="C57" s="10"/>
      <c r="D57" s="10"/>
      <c r="E57" s="26"/>
      <c r="F57" s="26"/>
      <c r="H57" s="11"/>
      <c r="I57" s="11"/>
      <c r="K57" s="11"/>
    </row>
    <row r="58" spans="1:13" ht="15.75" customHeight="1">
      <c r="A58" s="8"/>
      <c r="B58" s="107" t="s">
        <v>99</v>
      </c>
      <c r="C58" s="108"/>
      <c r="D58" s="108"/>
      <c r="E58" s="108"/>
      <c r="F58" s="108"/>
      <c r="G58" s="108"/>
      <c r="H58" s="108"/>
      <c r="I58" s="108"/>
      <c r="J58" s="108"/>
    </row>
    <row r="59" spans="1:13" ht="23.25" customHeight="1"/>
    <row r="60" spans="1:13">
      <c r="C60" s="20"/>
      <c r="D60" s="20"/>
      <c r="E60" s="20"/>
      <c r="F60" s="27"/>
      <c r="G60" s="20"/>
      <c r="H60" s="20"/>
      <c r="I60" s="20"/>
      <c r="J60" s="20"/>
    </row>
    <row r="62" spans="1:13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idden="1">
      <c r="F63" s="28"/>
    </row>
    <row r="65" spans="6:6">
      <c r="F65" s="28"/>
    </row>
  </sheetData>
  <mergeCells count="12">
    <mergeCell ref="B58:J58"/>
    <mergeCell ref="A4:A5"/>
    <mergeCell ref="G4:G5"/>
    <mergeCell ref="K4:M4"/>
    <mergeCell ref="A55:B55"/>
    <mergeCell ref="H4:J4"/>
    <mergeCell ref="A1:M1"/>
    <mergeCell ref="A2:M2"/>
    <mergeCell ref="C4:C5"/>
    <mergeCell ref="B4:B5"/>
    <mergeCell ref="D4:F4"/>
    <mergeCell ref="A3:G3"/>
  </mergeCells>
  <phoneticPr fontId="0" type="noConversion"/>
  <pageMargins left="0" right="0" top="1.1811023622047245" bottom="0.59055118110236227" header="0.51181102362204722" footer="0.51181102362204722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тома</dc:creator>
  <cp:lastModifiedBy>BUD</cp:lastModifiedBy>
  <cp:lastPrinted>2020-11-19T05:44:17Z</cp:lastPrinted>
  <dcterms:created xsi:type="dcterms:W3CDTF">2008-10-28T02:59:17Z</dcterms:created>
  <dcterms:modified xsi:type="dcterms:W3CDTF">2020-11-19T05:44:51Z</dcterms:modified>
</cp:coreProperties>
</file>